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35" windowWidth="20640" windowHeight="9780"/>
  </bookViews>
  <sheets>
    <sheet name="اعمال شایع" sheetId="4" r:id="rId1"/>
    <sheet name="Sheet1" sheetId="5" r:id="rId2"/>
  </sheets>
  <calcPr calcId="125725"/>
</workbook>
</file>

<file path=xl/calcChain.xml><?xml version="1.0" encoding="utf-8"?>
<calcChain xmlns="http://schemas.openxmlformats.org/spreadsheetml/2006/main">
  <c r="F164" i="4"/>
  <c r="G164"/>
  <c r="H164"/>
  <c r="I164"/>
  <c r="H150"/>
  <c r="H151"/>
  <c r="H152"/>
  <c r="H153"/>
  <c r="H154"/>
  <c r="H155"/>
  <c r="H156"/>
  <c r="H157"/>
  <c r="H158"/>
  <c r="H159"/>
  <c r="H160"/>
  <c r="H161"/>
  <c r="H162"/>
  <c r="H163"/>
  <c r="H165"/>
  <c r="F150"/>
  <c r="F151"/>
  <c r="F152"/>
  <c r="F153"/>
  <c r="F154"/>
  <c r="F155"/>
  <c r="F156"/>
  <c r="F157"/>
  <c r="F158"/>
  <c r="F159"/>
  <c r="F160"/>
  <c r="F161"/>
  <c r="F162"/>
  <c r="F163"/>
  <c r="F165"/>
  <c r="H149"/>
  <c r="H139"/>
  <c r="F139"/>
  <c r="H138"/>
  <c r="F138"/>
  <c r="H81"/>
  <c r="H82"/>
  <c r="H83"/>
  <c r="H80"/>
  <c r="F9"/>
  <c r="F8"/>
  <c r="H147"/>
  <c r="H146"/>
  <c r="H145"/>
  <c r="F145"/>
  <c r="H144"/>
  <c r="F144"/>
  <c r="H137"/>
  <c r="H136"/>
  <c r="H135"/>
  <c r="H134"/>
  <c r="F135"/>
  <c r="F136"/>
  <c r="F134"/>
  <c r="H132"/>
  <c r="H133"/>
  <c r="F132"/>
  <c r="F133"/>
  <c r="H129"/>
  <c r="H130"/>
  <c r="F129"/>
  <c r="F130"/>
  <c r="H126"/>
  <c r="H127"/>
  <c r="F126"/>
  <c r="F127"/>
  <c r="H112"/>
  <c r="H113"/>
  <c r="H114"/>
  <c r="H115"/>
  <c r="H116"/>
  <c r="H117"/>
  <c r="H118"/>
  <c r="H119"/>
  <c r="H120"/>
  <c r="H121"/>
  <c r="H122"/>
  <c r="H123"/>
  <c r="H124"/>
  <c r="F112"/>
  <c r="F113"/>
  <c r="F114"/>
  <c r="F115"/>
  <c r="F116"/>
  <c r="F117"/>
  <c r="F118"/>
  <c r="F119"/>
  <c r="F120"/>
  <c r="F121"/>
  <c r="F122"/>
  <c r="F123"/>
  <c r="F124"/>
  <c r="H111"/>
  <c r="F111"/>
  <c r="H108"/>
  <c r="H109"/>
  <c r="H110"/>
  <c r="F108"/>
  <c r="F109"/>
  <c r="F110"/>
  <c r="H107"/>
  <c r="H106"/>
  <c r="F106"/>
  <c r="H85"/>
  <c r="H86"/>
  <c r="H87"/>
  <c r="H88"/>
  <c r="H89"/>
  <c r="H90"/>
  <c r="H91"/>
  <c r="H92"/>
  <c r="H93"/>
  <c r="H94"/>
  <c r="H95"/>
  <c r="H96"/>
  <c r="H97"/>
  <c r="H98"/>
  <c r="H99"/>
  <c r="H100"/>
  <c r="H101"/>
  <c r="H102"/>
  <c r="H103"/>
  <c r="H104"/>
  <c r="H105"/>
  <c r="H84"/>
  <c r="F85"/>
  <c r="F86"/>
  <c r="F87"/>
  <c r="F88"/>
  <c r="F89"/>
  <c r="F90"/>
  <c r="F91"/>
  <c r="F92"/>
  <c r="F93"/>
  <c r="F94"/>
  <c r="F95"/>
  <c r="F96"/>
  <c r="F97"/>
  <c r="F98"/>
  <c r="F99"/>
  <c r="F100"/>
  <c r="F101"/>
  <c r="F102"/>
  <c r="F103"/>
  <c r="F104"/>
  <c r="F105"/>
  <c r="F81"/>
  <c r="F82"/>
  <c r="F83"/>
  <c r="F80"/>
  <c r="H79"/>
  <c r="F79"/>
  <c r="H78"/>
  <c r="F78"/>
  <c r="H77"/>
  <c r="F77"/>
  <c r="H67"/>
  <c r="H68"/>
  <c r="H69"/>
  <c r="H70"/>
  <c r="H71"/>
  <c r="H72"/>
  <c r="H73"/>
  <c r="H74"/>
  <c r="H75"/>
  <c r="H66"/>
  <c r="F67"/>
  <c r="F68"/>
  <c r="F69"/>
  <c r="F70"/>
  <c r="F71"/>
  <c r="F72"/>
  <c r="F73"/>
  <c r="F74"/>
  <c r="F75"/>
  <c r="F4"/>
  <c r="F66"/>
  <c r="H65"/>
  <c r="F65"/>
  <c r="G65" s="1"/>
  <c r="H60"/>
  <c r="H61"/>
  <c r="H62"/>
  <c r="H63"/>
  <c r="H64"/>
  <c r="F60"/>
  <c r="F61"/>
  <c r="F62"/>
  <c r="F63"/>
  <c r="F64"/>
  <c r="H59"/>
  <c r="F59"/>
  <c r="H54"/>
  <c r="H55"/>
  <c r="H56"/>
  <c r="H57"/>
  <c r="H58"/>
  <c r="F54"/>
  <c r="F55"/>
  <c r="F56"/>
  <c r="F57"/>
  <c r="F58"/>
  <c r="H35"/>
  <c r="H36"/>
  <c r="H37"/>
  <c r="H38"/>
  <c r="H39"/>
  <c r="H40"/>
  <c r="H41"/>
  <c r="H42"/>
  <c r="H43"/>
  <c r="H44"/>
  <c r="H45"/>
  <c r="H46"/>
  <c r="H47"/>
  <c r="H48"/>
  <c r="H49"/>
  <c r="H50"/>
  <c r="H51"/>
  <c r="H52"/>
  <c r="H53"/>
  <c r="H34"/>
  <c r="F44"/>
  <c r="F45"/>
  <c r="F46"/>
  <c r="F47"/>
  <c r="F48"/>
  <c r="F49"/>
  <c r="F50"/>
  <c r="F51"/>
  <c r="F52"/>
  <c r="F53"/>
  <c r="F41"/>
  <c r="F42"/>
  <c r="F43"/>
  <c r="F40"/>
  <c r="F39"/>
  <c r="F38"/>
  <c r="F37"/>
  <c r="F36"/>
  <c r="F35"/>
  <c r="H33"/>
  <c r="F33"/>
  <c r="H28"/>
  <c r="H29"/>
  <c r="H30"/>
  <c r="H31"/>
  <c r="H32"/>
  <c r="F29"/>
  <c r="F30"/>
  <c r="F31"/>
  <c r="F32"/>
  <c r="F28"/>
  <c r="H27"/>
  <c r="F27"/>
  <c r="H26"/>
  <c r="F26"/>
  <c r="H25"/>
  <c r="F25"/>
  <c r="H24"/>
  <c r="F24"/>
  <c r="H23"/>
  <c r="F23"/>
  <c r="H22"/>
  <c r="F22"/>
  <c r="H21"/>
  <c r="F21"/>
  <c r="H20"/>
  <c r="F20"/>
  <c r="H19"/>
  <c r="F19"/>
  <c r="H18"/>
  <c r="F18"/>
  <c r="H17"/>
  <c r="H16"/>
  <c r="F16"/>
  <c r="H15"/>
  <c r="F15"/>
  <c r="H14"/>
  <c r="F14"/>
  <c r="H13"/>
  <c r="F13"/>
  <c r="H12"/>
  <c r="F12"/>
  <c r="H11"/>
  <c r="H10"/>
  <c r="H9"/>
  <c r="H8"/>
  <c r="H7"/>
  <c r="H6"/>
  <c r="H5"/>
  <c r="H4"/>
  <c r="H143"/>
  <c r="H142"/>
  <c r="H141"/>
  <c r="H140"/>
  <c r="H131"/>
  <c r="H148"/>
  <c r="F148"/>
  <c r="G148" s="1"/>
  <c r="F147"/>
  <c r="H125"/>
  <c r="G130"/>
  <c r="H128"/>
  <c r="G157"/>
  <c r="G158"/>
  <c r="G159"/>
  <c r="G155"/>
  <c r="I55"/>
  <c r="I57"/>
  <c r="G54"/>
  <c r="G55"/>
  <c r="G56"/>
  <c r="G57"/>
  <c r="G58"/>
  <c r="G53"/>
  <c r="G52"/>
  <c r="G51"/>
  <c r="G50"/>
  <c r="G48"/>
  <c r="G47"/>
  <c r="G46"/>
  <c r="I44"/>
  <c r="H76"/>
  <c r="F149"/>
  <c r="F76"/>
  <c r="F128"/>
  <c r="F125"/>
  <c r="F131"/>
  <c r="F140"/>
  <c r="F141"/>
  <c r="F142"/>
  <c r="F143"/>
  <c r="F137"/>
  <c r="F146"/>
  <c r="F5"/>
  <c r="F6"/>
  <c r="F7"/>
  <c r="F10"/>
  <c r="F11"/>
  <c r="F17"/>
  <c r="F34"/>
  <c r="G74"/>
  <c r="G80"/>
  <c r="G82"/>
  <c r="F84"/>
  <c r="G84" s="1"/>
  <c r="G86"/>
  <c r="G88"/>
  <c r="G90"/>
  <c r="G92"/>
  <c r="G94"/>
  <c r="G96"/>
  <c r="I98"/>
  <c r="G100"/>
  <c r="G102"/>
  <c r="G104"/>
  <c r="G106"/>
  <c r="F107"/>
  <c r="G108"/>
  <c r="G110"/>
  <c r="G112"/>
  <c r="G114"/>
  <c r="G116"/>
  <c r="G118"/>
  <c r="I120"/>
  <c r="I122"/>
  <c r="G150"/>
  <c r="G149"/>
  <c r="G124"/>
  <c r="I123"/>
  <c r="G123"/>
  <c r="I121"/>
  <c r="G121"/>
  <c r="G119"/>
  <c r="I117"/>
  <c r="G117"/>
  <c r="I116"/>
  <c r="I115"/>
  <c r="G115"/>
  <c r="I113"/>
  <c r="G113"/>
  <c r="G111"/>
  <c r="G109"/>
  <c r="G107"/>
  <c r="G105"/>
  <c r="G103"/>
  <c r="G101"/>
  <c r="I99"/>
  <c r="G99"/>
  <c r="I97"/>
  <c r="G97"/>
  <c r="I95"/>
  <c r="G95"/>
  <c r="I93"/>
  <c r="G93"/>
  <c r="I91"/>
  <c r="G91"/>
  <c r="I89"/>
  <c r="G89"/>
  <c r="I87"/>
  <c r="G87"/>
  <c r="I85"/>
  <c r="G85"/>
  <c r="I83"/>
  <c r="G83"/>
  <c r="G81"/>
  <c r="I75"/>
  <c r="G75"/>
  <c r="I73"/>
  <c r="G73"/>
  <c r="I72"/>
  <c r="G72"/>
  <c r="G71"/>
  <c r="I70"/>
  <c r="G70"/>
  <c r="I69"/>
  <c r="G69"/>
  <c r="I68"/>
  <c r="G68"/>
  <c r="I67"/>
  <c r="G67"/>
  <c r="I66"/>
  <c r="G66"/>
  <c r="I65"/>
  <c r="I64"/>
  <c r="G64"/>
  <c r="I63"/>
  <c r="G63"/>
  <c r="I62"/>
  <c r="G62"/>
  <c r="I61"/>
  <c r="G61"/>
  <c r="I60"/>
  <c r="G60"/>
  <c r="I59"/>
  <c r="G59"/>
  <c r="I49"/>
  <c r="G49"/>
  <c r="G43"/>
  <c r="I42"/>
  <c r="G42"/>
  <c r="I41"/>
  <c r="G41"/>
  <c r="I40"/>
  <c r="G40"/>
  <c r="G39"/>
  <c r="G38"/>
  <c r="I37"/>
  <c r="G37"/>
  <c r="I36"/>
  <c r="G36"/>
  <c r="I35"/>
  <c r="G35"/>
  <c r="I34"/>
  <c r="G34"/>
  <c r="I33"/>
  <c r="G33"/>
  <c r="I32"/>
  <c r="G32"/>
  <c r="I31"/>
  <c r="G31"/>
  <c r="I30"/>
  <c r="G30"/>
  <c r="I29"/>
  <c r="G29"/>
  <c r="I28"/>
  <c r="G28"/>
  <c r="I27"/>
  <c r="G27"/>
  <c r="G26"/>
  <c r="I25"/>
  <c r="G25"/>
  <c r="I24"/>
  <c r="G24"/>
  <c r="I23"/>
  <c r="G23"/>
  <c r="I22"/>
  <c r="G22"/>
  <c r="I21"/>
  <c r="G21"/>
  <c r="I20"/>
  <c r="G20"/>
  <c r="I19"/>
  <c r="G19"/>
  <c r="I18"/>
  <c r="G18"/>
  <c r="I17"/>
  <c r="G17"/>
  <c r="G16"/>
  <c r="G15"/>
  <c r="G14"/>
  <c r="G13"/>
  <c r="G12"/>
  <c r="G11"/>
  <c r="I10"/>
  <c r="G10"/>
  <c r="G9"/>
  <c r="G8"/>
  <c r="G7"/>
  <c r="G6"/>
  <c r="G5"/>
  <c r="G4"/>
  <c r="G165"/>
  <c r="G163"/>
  <c r="G162"/>
  <c r="G161"/>
  <c r="G146"/>
  <c r="G133"/>
  <c r="G135"/>
  <c r="I139"/>
  <c r="G138"/>
  <c r="G144"/>
  <c r="G134"/>
  <c r="G137"/>
  <c r="G136"/>
  <c r="G145"/>
  <c r="G143"/>
  <c r="I142"/>
  <c r="G142"/>
  <c r="G141"/>
  <c r="G140"/>
  <c r="G132"/>
  <c r="G131"/>
  <c r="G154"/>
  <c r="G147"/>
  <c r="G127"/>
  <c r="G126"/>
  <c r="I125"/>
  <c r="G128"/>
  <c r="G160"/>
  <c r="G156"/>
  <c r="G45"/>
  <c r="G44"/>
  <c r="G79"/>
  <c r="G78"/>
  <c r="G77"/>
  <c r="G76"/>
  <c r="G153"/>
  <c r="G152"/>
  <c r="G151"/>
  <c r="I129" l="1"/>
  <c r="I74"/>
  <c r="I86"/>
  <c r="I90"/>
  <c r="I88"/>
  <c r="I92"/>
  <c r="I96"/>
  <c r="I94"/>
  <c r="G98"/>
  <c r="I114"/>
  <c r="I118"/>
  <c r="G120"/>
  <c r="G122"/>
  <c r="I56"/>
  <c r="I54"/>
  <c r="I7"/>
  <c r="I51"/>
  <c r="I46"/>
  <c r="I47"/>
  <c r="I48"/>
  <c r="I50"/>
  <c r="I52"/>
  <c r="I53"/>
  <c r="I130"/>
  <c r="I143"/>
  <c r="I150"/>
  <c r="I78"/>
  <c r="I159"/>
  <c r="I157"/>
  <c r="I77"/>
  <c r="I79"/>
  <c r="I45"/>
  <c r="I155"/>
  <c r="I158"/>
  <c r="G129"/>
  <c r="I148"/>
  <c r="I58"/>
  <c r="I145"/>
  <c r="I136"/>
  <c r="I137"/>
  <c r="I138"/>
  <c r="I5"/>
  <c r="I6"/>
  <c r="I38"/>
  <c r="I39"/>
  <c r="I43"/>
  <c r="I100"/>
  <c r="I101"/>
  <c r="I104"/>
  <c r="I124"/>
  <c r="I149"/>
  <c r="I128"/>
  <c r="I126"/>
  <c r="I127"/>
  <c r="I147"/>
  <c r="I154"/>
  <c r="I131"/>
  <c r="I132"/>
  <c r="I140"/>
  <c r="I135"/>
  <c r="I161"/>
  <c r="I105"/>
  <c r="I141"/>
  <c r="I134"/>
  <c r="I144"/>
  <c r="G139"/>
  <c r="I156"/>
  <c r="I160"/>
  <c r="I133"/>
  <c r="I146"/>
  <c r="I162"/>
  <c r="I163"/>
  <c r="I165"/>
  <c r="I4"/>
  <c r="I8"/>
  <c r="I9"/>
  <c r="I11"/>
  <c r="I12"/>
  <c r="I13"/>
  <c r="I14"/>
  <c r="I15"/>
  <c r="I16"/>
  <c r="I26"/>
  <c r="I71"/>
  <c r="I80"/>
  <c r="I81"/>
  <c r="I82"/>
  <c r="I84"/>
  <c r="I102"/>
  <c r="I103"/>
  <c r="I106"/>
  <c r="I107"/>
  <c r="I108"/>
  <c r="I109"/>
  <c r="I110"/>
  <c r="I111"/>
  <c r="I112"/>
  <c r="I119"/>
  <c r="I151"/>
  <c r="I152"/>
  <c r="I153"/>
  <c r="I76"/>
  <c r="G125"/>
</calcChain>
</file>

<file path=xl/sharedStrings.xml><?xml version="1.0" encoding="utf-8"?>
<sst xmlns="http://schemas.openxmlformats.org/spreadsheetml/2006/main" count="321" uniqueCount="178">
  <si>
    <t>ویژگی کد</t>
  </si>
  <si>
    <t>کدملی (Code)</t>
  </si>
  <si>
    <t>شرح کد (Value)</t>
  </si>
  <si>
    <t>حرفه‌ای</t>
  </si>
  <si>
    <t>فنی</t>
  </si>
  <si>
    <t>#</t>
  </si>
  <si>
    <t>#*</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</si>
  <si>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</si>
  <si>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</si>
  <si>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</si>
  <si>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</si>
  <si>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</si>
  <si>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</si>
  <si>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</si>
  <si>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</si>
  <si>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</si>
  <si>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</si>
  <si>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</si>
  <si>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</si>
  <si>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</si>
  <si>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</si>
  <si>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اکوکارديوگرافي کامل در بيماران غيرمادرزادي </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</si>
  <si>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</si>
  <si>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</si>
  <si>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کولونوسکوپی از طریق استوما؛ تشخیصی، با یا بدون جمع آوری نمونه بوسیله برس زدن یا شستشوبا بیوپسی منفرد یا متعدد (عمل مستقل)</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</si>
  <si>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</si>
  <si>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</si>
  <si>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درآوردن جسم خارجی از مجرای گوش خارجی؛ با یا بدون بیهوشی عمومی</t>
  </si>
  <si>
    <t>درآوردن سرومن سفت شده، هر گوش به هر روش (شستشوی گوش، ساکشن و ...)</t>
  </si>
  <si>
    <t>لوله‌گذاری معده و آسپیراسیون یا لاواژ و شستشوی معده برای درمان (مثلا برای سموم خورده شده)</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</si>
  <si>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</si>
  <si>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</si>
  <si>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نمونه برداري اندومتر با يا بدون نمونه برداري اندوسرويكال بدون دیلاتاسیون به عنوان مثال Pipple (عمل مستقل)</t>
  </si>
  <si>
    <t>كارگذاري وسيله داخل رحمي (مثل IUD)</t>
  </si>
  <si>
    <t>خارج كردن وسيله داخل رحمي (مثل IUD)</t>
  </si>
  <si>
    <t>درآوردن بخیه سرکلاژ تحت بیهوشی (به جز بیحسی موضعی)</t>
  </si>
  <si>
    <t>کارگذاشتن پساری یا وسایل نگهدارنده دیگر داخل واژن یا کارگذاری دیافراگم یا سرویکال کاپ با دستور استفاده</t>
  </si>
  <si>
    <t>درمان آتروفی واژینال با لیزر</t>
  </si>
  <si>
    <t>شستشوی واژن و یا استعمال دارو برای بیماری قارچی، باکتریال یا انگلی</t>
  </si>
  <si>
    <t xml:space="preserve">کولپوسکوپی تمام واژن با سرویکس؛ با یا بدون بیوپسی </t>
  </si>
  <si>
    <t>کوتریزاسیون گردن رحم؛ الکتریکی یا حرارتی یا کرایوکوتری یا لیزر، برای بار اول یا تکراری</t>
  </si>
  <si>
    <t>تخریب ضایعات واژن؛ ساده یا وسیع (جراحی با لیزر، جراحی الکتریکی، جراحی کرایو و جراحی شیمیایی)</t>
  </si>
  <si>
    <t xml:space="preserve">سوراخ کردن هر گوش </t>
  </si>
  <si>
    <t>ساب سیژن برای یک ناحیه صورت</t>
  </si>
  <si>
    <t>انسیزیون و درناژ کیست پیلونیدال، ساده یا مشکل</t>
  </si>
  <si>
    <t>انسیزیون و درناژ هماتوم، سروما یا تجمع مایع پونکسیون و آسپیراسیون آبسه، هماتوم، بول یا کیست با هدایت رادیولوژیک</t>
  </si>
  <si>
    <t>دبریدمان پوست اگزمایی یا عفونی؛ تا 10 درصد از سطح بدن</t>
  </si>
  <si>
    <t>دبریدمان پوست اگزمایی یا عفونی؛ هر 10 درصد اضافه از سطح بدن</t>
  </si>
  <si>
    <t>دبریدمان پوست و بافت زیرجلدی شامل؛ ضخامت ناکامل یا تمام ضخامت</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</si>
  <si>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</si>
  <si>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</si>
  <si>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</si>
  <si>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</si>
  <si>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</si>
  <si>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</si>
  <si>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نمونه‌برداری از ناخن (مثلاً خود ناخن، بستر، ماتریکس، هیپونیکیوم، چین های کناری و پروگزیمال ناخن) (عمل مستقل) </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</si>
  <si>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</si>
  <si>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</si>
  <si>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</si>
  <si>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</si>
  <si>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بوتاکس تحت گاید EMG؛ هر ناحیه (اندام) بدن</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</si>
  <si>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</si>
  <si>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</si>
  <si>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</si>
  <si>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</si>
  <si>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بستن ثانويه زخم جراحي سطحی با ترمیم ساده ثانویه</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</si>
  <si>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</si>
  <si>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</si>
  <si>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</si>
  <si>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</si>
  <si>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</si>
  <si>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</si>
  <si>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</si>
  <si>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</si>
  <si>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</si>
  <si>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</si>
  <si>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</si>
  <si>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</si>
  <si>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یا لیپکتومی در بازو، ساعد یا دست و بقیه مناطق </t>
  </si>
  <si>
    <t>لایه چربی زیر چانه (غبغب)</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</si>
  <si>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</si>
  <si>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</si>
  <si>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</si>
  <si>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</si>
  <si>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</si>
  <si>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</si>
  <si>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</si>
  <si>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</si>
  <si>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</si>
  <si>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خارج کردن و کشیدن استپلرهای پوستی به ازای هر ناحیه</t>
  </si>
  <si>
    <t>تخریب ضایعات بدخیم و زگيل‌هاي تناسلي مثل كونديلوماها در ناحيه تناسلي، كشاله ران و مقعد به هر تعداد با روش الكتروسرجري</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</si>
  <si>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</si>
  <si>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</si>
  <si>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</si>
  <si>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</si>
  <si>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</si>
  <si>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ماستوتومی با اکسپلوراسیون یا درناژ آبسه عمقی</t>
  </si>
  <si>
    <t>ماستوپکسی</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</si>
  <si>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</si>
  <si>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</si>
  <si>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</si>
  <si>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</si>
  <si>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</si>
  <si>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</si>
  <si>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</si>
  <si>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</si>
  <si>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</si>
  <si>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</si>
  <si>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r>
      <t>انجام معاينات الکترودياگنوز (</t>
    </r>
    <r>
      <rPr>
        <b/>
        <sz val="11"/>
        <color indexed="8"/>
        <rFont val="B Nazanin"/>
        <charset val="178"/>
      </rPr>
      <t>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r>
  </si>
  <si>
    <r>
      <t xml:space="preserve">                   ECG</t>
    </r>
    <r>
      <rPr>
        <b/>
        <sz val="11"/>
        <color indexed="8"/>
        <rFont val="B Nazanin"/>
        <charset val="178"/>
      </rPr>
      <t xml:space="preserve"> با تفسير و گزارش                                                                                                                                    </t>
    </r>
  </si>
  <si>
    <t>تعرفه خصوصی 1401با دفترچه (در صورت تعهد بیمه)</t>
  </si>
  <si>
    <t>تعرفه خصوصی(آزاد) 1401</t>
  </si>
  <si>
    <t>تعرفه دولتی 1401</t>
  </si>
  <si>
    <r>
      <t>ترمیم مشکل ناحیه تنه؛ تا 7.5 سانتیمتر (</t>
    </r>
    <r>
      <rPr>
        <sz val="12"/>
        <color rgb="FFFF0000"/>
        <rFont val="B Traffic"/>
        <charset val="178"/>
      </rPr>
      <t>در صورتی که جنبه زیبایی داشته باشد، کد * محسوب می‌گردد)</t>
    </r>
  </si>
  <si>
    <r>
      <t>ترمیم مشکل پوست سر، بازو و یا ساق پا؛ تا 7.5 سانتیمتر(</t>
    </r>
    <r>
      <rPr>
        <sz val="12"/>
        <color rgb="FFFF0000"/>
        <rFont val="B Traffic"/>
        <charset val="178"/>
      </rPr>
      <t>در صورتی که جنبه زیبایی داشته باشد، کد * محسوب می‌گردد)</t>
    </r>
  </si>
  <si>
    <r>
      <t xml:space="preserve">ترمیم مشکل، ناحیه پیشانی، گونه، چانه، دهان، گردن، زیر بغل، اعضای تناسلی، دست ها و یا پاها؛ تا 7.5 سانتیمتر </t>
    </r>
    <r>
      <rPr>
        <sz val="12"/>
        <color rgb="FFFF0000"/>
        <rFont val="B Traffic"/>
        <charset val="178"/>
      </rPr>
      <t>(در صورتی که جنبه زیبایی داشته باشد، کد * محسوب می‌گردد)</t>
    </r>
  </si>
  <si>
    <r>
      <t>ترمیم مشکل پلک ها، بینی، گوش ها و یا لب ها؛ تا 7.5 سانتیمتر</t>
    </r>
    <r>
      <rPr>
        <sz val="12"/>
        <color rgb="FFFF0000"/>
        <rFont val="B Traffic"/>
        <charset val="178"/>
      </rPr>
      <t>(به کدهای 602575 تا 602580 نیز مراجعه گردد) (در صورتی که جنبه زیبایی داشته باشد، کد * محسوب می‌گردد)</t>
    </r>
  </si>
  <si>
    <r>
      <t>ترمیم مشکل هر ناحیه از بدن به ازای هر 5 سانتیمتر اضافی یا کمتر از آن(</t>
    </r>
    <r>
      <rPr>
        <sz val="12"/>
        <color rgb="FFFF0000"/>
        <rFont val="B Traffic"/>
        <charset val="178"/>
      </rPr>
      <t>در صورتی که جنبه زیبایی داشته باشد، کد * محسوب می‌گردد)</t>
    </r>
  </si>
  <si>
    <r>
      <t xml:space="preserve"> </t>
    </r>
    <r>
      <rPr>
        <sz val="12"/>
        <color indexed="8"/>
        <rFont val="Calibri"/>
        <family val="2"/>
      </rPr>
      <t>EEG</t>
    </r>
    <r>
      <rPr>
        <sz val="12"/>
        <color indexed="8"/>
        <rFont val="B Traffic"/>
        <charset val="178"/>
      </rPr>
      <t xml:space="preserve"> روتين در حالت خواب يا هوشياري يا کما</t>
    </r>
  </si>
  <si>
    <r>
      <t>اسپیرومتری ساده (</t>
    </r>
    <r>
      <rPr>
        <sz val="12"/>
        <color indexed="8"/>
        <rFont val="Calibri"/>
        <family val="2"/>
      </rPr>
      <t>SVC</t>
    </r>
    <r>
      <rPr>
        <sz val="12"/>
        <color indexed="8"/>
        <rFont val="B Traffic"/>
        <charset val="178"/>
      </rPr>
      <t>) شامل ظرفیت حیاتی آهسته همراه با منحنی آن در بزرگسالان</t>
    </r>
  </si>
  <si>
    <r>
      <t>اسپیرومتری ساده (</t>
    </r>
    <r>
      <rPr>
        <sz val="12"/>
        <color indexed="8"/>
        <rFont val="Calibri"/>
        <family val="2"/>
      </rPr>
      <t>SVC</t>
    </r>
    <r>
      <rPr>
        <sz val="12"/>
        <color indexed="8"/>
        <rFont val="B Traffic"/>
        <charset val="178"/>
      </rPr>
      <t>) شامل ظرفیت حیاتی آهسته همراه با منحنی آن در نوزادان و اطفال زیر 2 سال</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</si>
  <si>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 (</t>
    </r>
    <r>
      <rPr>
        <sz val="12"/>
        <color indexed="8"/>
        <rFont val="Calibri"/>
        <family val="2"/>
      </rPr>
      <t>MVV</t>
    </r>
    <r>
      <rPr>
        <sz val="12"/>
        <color indexed="8"/>
        <rFont val="B Traffic"/>
        <charset val="178"/>
      </rPr>
      <t>) همراه با منحنی های حجم-جریان و حجم- زمان تنفسی، قبل و بعد از دوز آزمایش برونکودیلاتور</t>
    </r>
  </si>
  <si>
    <r>
      <t>آسپيراسيون و يا تزريق؛ مفصل كوچك يا بورس (مانند انگشتان دست یا پا) (</t>
    </r>
    <r>
      <rPr>
        <sz val="12"/>
        <color rgb="FFFF0000"/>
        <rFont val="B Traffic"/>
        <charset val="178"/>
      </rPr>
      <t>(هزینه رادیولوژی به صورت جداگانه محاسبه می‌گردد) (در صورتی که جنبه زیبایی داشته باشد، کد * محسوب می‌گردد)</t>
    </r>
  </si>
  <si>
    <r>
      <t xml:space="preserve">آزمون بدون استرس جنین (NST) </t>
    </r>
    <r>
      <rPr>
        <sz val="12"/>
        <color rgb="FFFF0000"/>
        <rFont val="B Traffic"/>
        <charset val="178"/>
      </rPr>
      <t>(این کد را با کدهای 502155، 502160 و502170 گزارش نگردد)</t>
    </r>
  </si>
  <si>
    <r>
      <t xml:space="preserve">آسپیراسیون سوزنی (FNA)؛ بدون هدایت رادیولوژیک </t>
    </r>
    <r>
      <rPr>
        <sz val="12"/>
        <color rgb="FFFF0000"/>
        <rFont val="B Traffic"/>
        <charset val="178"/>
      </rPr>
      <t>(برای هدایت رادیولوژیک به کد 100010 مراجعه گردد)</t>
    </r>
  </si>
  <si>
    <r>
      <t xml:space="preserve">جراحی آکنه (برای مثال مارسوپیالیزاسیون، باز کردن یا برداشت چندین میلیا، کومدون‌ها، کیست و یا پوستول) </t>
    </r>
    <r>
      <rPr>
        <sz val="12"/>
        <color rgb="FFFF0000"/>
        <rFont val="B Traffic"/>
        <charset val="178"/>
      </rPr>
      <t>(در صورتی که جنبه زیبایی داشته باشد، کد * محسوب می‌گردد)</t>
    </r>
  </si>
  <si>
    <t>انسیزیون و درناژ آبسه (برای مثال کاربانکل، هیدرآدنیت چرکی، آبسه جلدی یا زیرجلدی، کیست، فرونکل، پارونشیا)</t>
  </si>
  <si>
    <r>
      <t>انسیزیون و درآوردن جسم خارجی؛ بافت زیرجلدی؛ ساده یا مشکل</t>
    </r>
    <r>
      <rPr>
        <sz val="12"/>
        <color rgb="FFFF0000"/>
        <rFont val="B Traffic"/>
        <charset val="178"/>
      </rPr>
      <t xml:space="preserve">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r>
  </si>
  <si>
    <r>
      <t xml:space="preserve">انسیزیون و درناژ هماتوم، سروما یا تجمع مایع پونکسیون و آسپیراسیون آبسه، هماتوم، بول یا کیست بدون هدایت رادیولوژیک </t>
    </r>
    <r>
      <rPr>
        <sz val="12"/>
        <color rgb="FFFF0000"/>
        <rFont val="B Traffic"/>
        <charset val="178"/>
      </rPr>
      <t>(برای محاسبه هزینه این خدمت به همراه هزینه رادیولوژی به کد 100040 مراجعه گردد)</t>
    </r>
  </si>
  <si>
    <r>
      <t xml:space="preserve">انسیزیون و درناژ، مشکل، عفونت زخم جراحی </t>
    </r>
    <r>
      <rPr>
        <sz val="12"/>
        <color rgb="FFFF0000"/>
        <rFont val="B Traffic"/>
        <charset val="178"/>
      </rPr>
      <t>(برای بستن ثانویه زخم جراحی به کدهای 100235 و 100285 مراجعه گردد)</t>
    </r>
  </si>
  <si>
    <r>
      <t>تراشيدن يا بريدن ضايعه شاخي خوش‌خيم (مثل ميخچه و پينه ) تا دو ضایعه</t>
    </r>
    <r>
      <rPr>
        <sz val="12"/>
        <color rgb="FFFF0000"/>
        <rFont val="B Traffic"/>
        <charset val="178"/>
      </rPr>
      <t>(در صورتي که جنبه زيبايي داشته باشد، کد * محسوب مي‌گردد)</t>
    </r>
  </si>
  <si>
    <r>
      <t xml:space="preserve">تراشيدن يا بريدن ضايعه شاخي خوش‌خيم (مثل ميخچه و پينه ) بیش از دو ضایعه </t>
    </r>
    <r>
      <rPr>
        <sz val="12"/>
        <color rgb="FFFF0000"/>
        <rFont val="B Traffic"/>
        <charset val="178"/>
      </rPr>
      <t>(در صورتي که جنبه زيبايي داشته باشد، کد * محسوب مي‌گردد)</t>
    </r>
  </si>
  <si>
    <r>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r>
    <r>
      <rPr>
        <sz val="12"/>
        <color rgb="FFFF0000"/>
        <rFont val="B Traffic"/>
        <charset val="178"/>
      </rPr>
      <t>(در صورتی که جنبه زیبایی داشته باشد، کد * محسوب می‌گردد)</t>
    </r>
  </si>
  <si>
    <r>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r>
    <r>
      <rPr>
        <sz val="12"/>
        <color rgb="FFFF0000"/>
        <rFont val="B Traffic"/>
        <charset val="178"/>
      </rPr>
      <t>(برای پلکها زمانی که فراتر از پوست درگیر باشد به کدهای 602490 به بعد مراجعه گردد)</t>
    </r>
  </si>
  <si>
    <r>
      <t>اکسیزیون، ضایعات بدخیم، هر ناحیه از بدن؛ قطر اکسیزیون بیش از 2 سانتیمتر (</t>
    </r>
    <r>
      <rPr>
        <sz val="12"/>
        <color rgb="FFFF0000"/>
        <rFont val="B Traffic"/>
        <charset val="178"/>
      </rPr>
      <t xml:space="preserve">برای پلک ها زمانی که فراتر از پوست درگیر باشد به کدهای 602490 به بعد مراجعه گردد) </t>
    </r>
  </si>
  <si>
    <r>
      <t>کوتاه کردن (trimming) ناخن دیستروفیک برای اهداف درمانی (مانند بیماران دیابتیک)؛ هر تعداد (</t>
    </r>
    <r>
      <rPr>
        <sz val="12"/>
        <color rgb="FFFF0000"/>
        <rFont val="B Traffic"/>
        <charset val="178"/>
      </rPr>
      <t>در صورتی که جنبه زیبایی داشته باشد، کد * محسوب می‌گردد)</t>
    </r>
  </si>
  <si>
    <r>
      <t xml:space="preserve">برداشتن با یا بدون دبریدمان ناخن با یا بدون تخلیه هماتوم ناخن( </t>
    </r>
    <r>
      <rPr>
        <sz val="12"/>
        <color rgb="FFFF0000"/>
        <rFont val="B Traffic"/>
        <charset val="178"/>
      </rPr>
      <t>در صورتی که جنبه زیبایی داشته باشد، کد * محسوب می‌گردد)</t>
    </r>
  </si>
  <si>
    <r>
      <t xml:space="preserve">اکسیزیون ناخن و بستر ناخن به صورت ناقص یا کامل برای مثال ناخن در گوشت فرورفته با یا بدون اکسیزیون گوه ای پوست کنار ناخن </t>
    </r>
    <r>
      <rPr>
        <sz val="12"/>
        <color rgb="FFFF0000"/>
        <rFont val="B Traffic"/>
        <charset val="178"/>
      </rPr>
      <t>( در صورتی که جنبه زیبایی داشته باشد، کد * محسوب می‌گردد)</t>
    </r>
  </si>
  <si>
    <r>
      <t xml:space="preserve">اکسیزیون ناخن و بستر ناخن به صورت ناقص یا کامل با آمپوتاسیون قسمتی از بند دیستال انگشت </t>
    </r>
    <r>
      <rPr>
        <sz val="12"/>
        <color rgb="FFFF0000"/>
        <rFont val="B Traffic"/>
        <charset val="178"/>
      </rPr>
      <t>(در صورت انجام گرافت پوستی از کد 100320 استفاده گردد)</t>
    </r>
  </si>
  <si>
    <r>
      <t xml:space="preserve">اکسیزیون کیست یا سینوس پیلونیدال؛ ساده، وسیع یا مشکل </t>
    </r>
    <r>
      <rPr>
        <sz val="12"/>
        <color rgb="FFFF0000"/>
        <rFont val="B Traffic"/>
        <charset val="178"/>
      </rPr>
      <t>(برای انسیزیون کیست پیلونیدال به کد 100025 مراجعه گردد)</t>
    </r>
  </si>
  <si>
    <r>
      <t xml:space="preserve">تزریق بوتولینوم؛ هر ناحیه بدن </t>
    </r>
    <r>
      <rPr>
        <sz val="12"/>
        <color rgb="FFFF0000"/>
        <rFont val="B Traffic"/>
        <charset val="178"/>
      </rPr>
      <t>(در صورتیکه جنبه زیبایی داشته باشد، کد * محسوب می‌گردد.) (مطابق استانداردهای ابلاغی وزارت بهداشت، درمان و آموزش پزشکی تحت پوشش خواهد بود.)</t>
    </r>
  </si>
  <si>
    <r>
      <t xml:space="preserve">بستن ثانویه زخم جراحی یا بازشدگی زخم dehiscence، عارضه دار شده </t>
    </r>
    <r>
      <rPr>
        <sz val="12"/>
        <color rgb="FFFF0000"/>
        <rFont val="B Traffic"/>
        <charset val="178"/>
      </rPr>
      <t>(برای پک کردن یا بستن ثانویه زخم ساده به کد 100235 مراجعه گردد)</t>
    </r>
  </si>
  <si>
    <r>
      <t xml:space="preserve">تراش پوستی؛ تمام صورت </t>
    </r>
    <r>
      <rPr>
        <b/>
        <sz val="11"/>
        <color rgb="FFFF0000"/>
        <rFont val="B Nazanin"/>
        <charset val="178"/>
      </rPr>
      <t>(در خصوص بیماران دچار سوختگی، تحت پوشش بیمه پایه است)</t>
    </r>
  </si>
  <si>
    <r>
      <t xml:space="preserve">تراش پوستی قسمتی از صورت با هر تعداد ضایعه </t>
    </r>
    <r>
      <rPr>
        <b/>
        <sz val="11"/>
        <color rgb="FFFF0000"/>
        <rFont val="B Nazanin"/>
        <charset val="178"/>
      </rPr>
      <t>(در خصوص بیماران دچار سوختگی، تحت پوشش بیمه پایه است)</t>
    </r>
  </si>
  <si>
    <t>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</si>
  <si>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t>
  </si>
  <si>
    <r>
      <t>کشیدن بخیه تا 10 گره یا تا 10 سانتی متر توسط پزشک دیگر</t>
    </r>
    <r>
      <rPr>
        <b/>
        <sz val="11"/>
        <color rgb="FFFF0000"/>
        <rFont val="B Nazanin"/>
        <charset val="178"/>
      </rPr>
      <t>(در صورت انجام در اورژانس بیمارستان در تعهد بیمه پایه می‌باشد)</t>
    </r>
  </si>
  <si>
    <r>
      <t xml:space="preserve">کشیدن بخیه بیش از 10 گره یا بیش از 10 سانتمتر توسط پزشک دیگر </t>
    </r>
    <r>
      <rPr>
        <b/>
        <sz val="11"/>
        <color rgb="FFFF0000"/>
        <rFont val="B Nazanin"/>
        <charset val="178"/>
      </rPr>
      <t>(در صورت انجام در اورژانس بیمارستان در تعهد بیمه پایه می‌باشد)</t>
    </r>
  </si>
  <si>
    <r>
      <t xml:space="preserve">شستشو و پانسمان ساده کوچک یا متوسط تا 20 سانتیمتر </t>
    </r>
    <r>
      <rPr>
        <b/>
        <sz val="11"/>
        <color rgb="FFFF0000"/>
        <rFont val="B Nazanin"/>
        <charset val="178"/>
      </rPr>
      <t>(در صورت انجام در اورژانس بیمارستان در تعهد بیمه پایه می‌باشد)</t>
    </r>
  </si>
  <si>
    <r>
      <t>شستشو و پانسمان ساده بزرگ بیش از20 سانتیمتر(</t>
    </r>
    <r>
      <rPr>
        <b/>
        <sz val="11"/>
        <color rgb="FFFF0000"/>
        <rFont val="B Nazanin"/>
        <charset val="178"/>
      </rPr>
      <t>در صورت انجام در اورژانس بیمارستان در تعهد بیمه پایه می‌باشد)</t>
    </r>
  </si>
  <si>
    <r>
      <t xml:space="preserve">اسکاروتومی؛ انسیزیون اولیه </t>
    </r>
    <r>
      <rPr>
        <b/>
        <sz val="11"/>
        <color rgb="FFFF0000"/>
        <rFont val="B Nazanin"/>
        <charset val="178"/>
      </rPr>
      <t>(در خصوص بیماران دچار سوختگی، تحت پوشش بیمه پایه محسوب میگردد)</t>
    </r>
  </si>
  <si>
    <r>
      <t>اسکاروتومی؛ هر انسیزیون اضافی (</t>
    </r>
    <r>
      <rPr>
        <b/>
        <sz val="11"/>
        <color rgb="FFFF0000"/>
        <rFont val="B Nazanin"/>
        <charset val="178"/>
      </rPr>
      <t>در خصوص بیماران دچار سوختگی، تحت پوشش بیمه پایه محسوب میگردد) (برای دبریدمان یا کورتاژ زخم سوختگی به کدهای 100555 و 100560 مراجعه گردد)</t>
    </r>
  </si>
  <si>
    <r>
      <t xml:space="preserve">تخريب ضايعات خوش‌خيم به هر روش؛ به ازای هر جلسه </t>
    </r>
    <r>
      <rPr>
        <b/>
        <sz val="11"/>
        <color rgb="FFFF0000"/>
        <rFont val="B Nazanin"/>
        <charset val="178"/>
      </rPr>
      <t>(در صورتی که جنبه زیبایی داشته باشد، کد * محسوب می‌گردد)</t>
    </r>
  </si>
  <si>
    <r>
      <t xml:space="preserve">تخريب ضايعات پروليفراتيو عروقي بيوژني گرانولوم و تومورهاي عروقی تا 10 سانتی‌متر؛ به هر روش </t>
    </r>
    <r>
      <rPr>
        <b/>
        <sz val="11"/>
        <color rgb="FFFF0000"/>
        <rFont val="B Nazanin"/>
        <charset val="178"/>
      </rPr>
      <t>(در صورتی که جنبه زیبایی داشته باشد، کد * محسوب می‌گردد)</t>
    </r>
  </si>
  <si>
    <r>
      <t>تخريب ضايعات پروليفراتيو عروقي بيوژني گرانولوم و تومورهاي عروقی بین 10 تا 50 سانتی‌متر؛ به هر روش (</t>
    </r>
    <r>
      <rPr>
        <b/>
        <sz val="11"/>
        <color rgb="FFFF0000"/>
        <rFont val="B Nazanin"/>
        <charset val="178"/>
      </rPr>
      <t>در صورتی که جنبه زیبایی داشته باشد، کد * محسوب می‌گردد)</t>
    </r>
  </si>
  <si>
    <r>
      <t xml:space="preserve">تخريب ضايعات پروليفراتيو عروقي بيوژني گرانولوم و تومورهاي عروقی بیش از 50 سانتی‌متر؛ به هر روش </t>
    </r>
    <r>
      <rPr>
        <b/>
        <sz val="11"/>
        <color rgb="FFFF0000"/>
        <rFont val="B Nazanin"/>
        <charset val="178"/>
      </rPr>
      <t>(در صورتی که جنبه زیبایی داشته باشد، کد * محسوب می‌گردد)</t>
    </r>
  </si>
  <si>
    <r>
      <t xml:space="preserve">تخریب زگیل و مولوسکوم با هر تعداد ضایعه </t>
    </r>
    <r>
      <rPr>
        <b/>
        <sz val="11"/>
        <color rgb="FFFF0000"/>
        <rFont val="B Nazanin"/>
        <charset val="178"/>
      </rPr>
      <t>(برای تخریب زگیل های معمولی یا پلانتار به کدهای 100575 و 100580 مراجعه گردد)</t>
    </r>
  </si>
  <si>
    <r>
      <t xml:space="preserve">کوتریزاسیون شیمیایی برای بافت گرانولاسیون، نسج برجسته، سینوس یا فیستول؛ هر تعداد ضایعه </t>
    </r>
    <r>
      <rPr>
        <b/>
        <sz val="11"/>
        <color rgb="FFFF0000"/>
        <rFont val="B Nazanin"/>
        <charset val="178"/>
      </rPr>
      <t>(کد 100600 همراه با کدهای مربوط به برداشتن یا اکسیزیون همان ضایعه گزارش نگردد)</t>
    </r>
  </si>
  <si>
    <r>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r>
    <r>
      <rPr>
        <b/>
        <sz val="11"/>
        <color rgb="FFFF0000"/>
        <rFont val="B Nazanin"/>
        <charset val="178"/>
      </rPr>
      <t>(در صورتی که جنبه زیبایی داشته باشد * محسوب می‌گردد)</t>
    </r>
  </si>
  <si>
    <r>
      <t xml:space="preserve">پونکسیون و آسپیراسیون کیست پستان هر کیست اضافه </t>
    </r>
    <r>
      <rPr>
        <b/>
        <sz val="11"/>
        <color rgb="FFFF0000"/>
        <rFont val="B Nazanin"/>
        <charset val="178"/>
      </rPr>
      <t>(هزینه رادیولوژی به طور جداگانه محاسبه می‌گردد)</t>
    </r>
  </si>
  <si>
    <r>
      <t xml:space="preserve">انجام تزريق براي داكتوگرام يا گالاكتوگرام پستان </t>
    </r>
    <r>
      <rPr>
        <b/>
        <sz val="11"/>
        <color rgb="FFFF0000"/>
        <rFont val="B Nazanin"/>
        <charset val="178"/>
      </rPr>
      <t>(هزينه راديولوژي به طور جداگانه محاسبه مي گردد)</t>
    </r>
  </si>
  <si>
    <r>
      <t>بیوپسی پستان؛ از طریق پوست، با سوزن کلفت، بدون هدایت رادیولوژیک (عمل مستقل)</t>
    </r>
    <r>
      <rPr>
        <b/>
        <sz val="11"/>
        <color rgb="FFFF0000"/>
        <rFont val="B Nazanin"/>
        <charset val="178"/>
      </rPr>
      <t>(برای آسپیراسیون با سوزن نازک، کد 100005 استفاده گردد) (هزینه رادیولوژی به طور جداگانه محاسبه می‌گردد)</t>
    </r>
  </si>
  <si>
    <r>
      <t>بیوپسي یا انسیزیون پستان؛ از طريق پوست، با استفاده از سوزن كلفت و تحت هدايت راديولوژيک (</t>
    </r>
    <r>
      <rPr>
        <b/>
        <sz val="11"/>
        <color rgb="FFFF0000"/>
        <rFont val="B Nazanin"/>
        <charset val="178"/>
      </rPr>
      <t>هزينه راديولوژی جداگانه قابل محاسبه نمي‌‌باشد)</t>
    </r>
  </si>
  <si>
    <r>
      <t xml:space="preserve">بیوپسي یا انسیزیون پستان؛ از طريق پوست با كمک ابزار بیوپسي و يا خلاء خودكار(وکیوم)، تحت هدايت راديولوژيک </t>
    </r>
    <r>
      <rPr>
        <b/>
        <sz val="11"/>
        <color rgb="FFFF0000"/>
        <rFont val="B Nazanin"/>
        <charset val="178"/>
      </rPr>
      <t>(هزينه راديولوژی جداگانه قابل محاسبه نمی‌باشد)</t>
    </r>
  </si>
  <si>
    <r>
      <t xml:space="preserve">ماموپلاستی، کوچک کردن پستان </t>
    </r>
    <r>
      <rPr>
        <b/>
        <sz val="11"/>
        <color rgb="FFFF0000"/>
        <rFont val="B Nazanin"/>
        <charset val="178"/>
      </rPr>
      <t>(در صورتی که جنبه زیبایی داشته باشد، کد * محسوب می‌گردد)</t>
    </r>
  </si>
  <si>
    <r>
      <t>کارگذاشتن تأخیری پروتز پستان بعد از ماستوپکسی یا ماستکتومی یا حین بازسازی (</t>
    </r>
    <r>
      <rPr>
        <b/>
        <sz val="11"/>
        <color rgb="FFFF0000"/>
        <rFont val="B Nazanin"/>
        <charset val="178"/>
      </rPr>
      <t>برای تهیه پروتز پستان برای بیمار خاص کد 100810 استفاده گردد)</t>
    </r>
  </si>
  <si>
    <r>
      <t>بازسازی یا تصحیح نوک پستان به هر دلیل</t>
    </r>
    <r>
      <rPr>
        <b/>
        <sz val="11"/>
        <color rgb="FFFF0000"/>
        <rFont val="B Nazanin"/>
        <charset val="178"/>
      </rPr>
      <t xml:space="preserve"> (در صورتی که جنبه زیبایی داشته باشد، کد * محسوب می‌گردد)</t>
    </r>
  </si>
  <si>
    <r>
      <t>ختنه با استفاده از کلامپ يا وسايل ديگر يا اکسيزيون جراحي (</t>
    </r>
    <r>
      <rPr>
        <b/>
        <sz val="11"/>
        <color rgb="FFFF0000"/>
        <rFont val="B Nazanin"/>
        <charset val="178"/>
      </rPr>
      <t>کد تعديلي 63 - همراه با اين کد قابل گزارش و اخذ نمي باشد)</t>
    </r>
  </si>
  <si>
    <r>
      <t>بیوپسی وولو یا پرینه یا واژن با هر تعداد ضایعه</t>
    </r>
    <r>
      <rPr>
        <b/>
        <sz val="11"/>
        <color rgb="FFFF0000"/>
        <rFont val="B Nazanin"/>
        <charset val="178"/>
      </rPr>
      <t xml:space="preserve"> (برای اکسیزیون ضایعه موضعی ، به کدهای 100100-100105و 100125-100120رجوع کنید)</t>
    </r>
  </si>
  <si>
    <r>
      <t>انفوزیون داخل وریدی توسط پزشک یا زیر نظر مستقیم پزشک(</t>
    </r>
    <r>
      <rPr>
        <b/>
        <sz val="11"/>
        <color rgb="FFFF0000"/>
        <rFont val="B Nazanin"/>
        <charset val="178"/>
      </rPr>
      <t>در صورت انجام در اورژانس بیمارستان برای بیماران بستری موقت، در تعهد بیمه پایه می‌باشد)</t>
    </r>
  </si>
  <si>
    <r>
      <t>انجام معاينات الکترودياگنوز (</t>
    </r>
    <r>
      <rPr>
        <b/>
        <sz val="11"/>
        <color indexed="8"/>
        <rFont val="B Nazanin"/>
        <charset val="178"/>
      </rPr>
      <t xml:space="preserve">EMG و NCS)؛ شامل اخذ شرح حال، انجام معاينات باليني؛ انجام الكتردياگنوز و کليه خدمات مرتبط با آن از جمله موج F و H، ارائه تشخيص و تهيه گزارش، دو اندام </t>
    </r>
    <r>
      <rPr>
        <b/>
        <sz val="11"/>
        <color rgb="FFFF0000"/>
        <rFont val="B Nazanin"/>
        <charset val="178"/>
      </rPr>
      <t>(کد ديگري همزمان با اين کد قابل محاسبه و اخذ نمي با</t>
    </r>
    <r>
      <rPr>
        <b/>
        <sz val="11"/>
        <color indexed="8"/>
        <rFont val="B Nazanin"/>
        <charset val="178"/>
      </rPr>
      <t>شد)</t>
    </r>
  </si>
  <si>
    <r>
      <t>انجام معاينات الکترودياگنوز (</t>
    </r>
    <r>
      <rPr>
        <b/>
        <sz val="11"/>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سه اندام(</t>
    </r>
    <r>
      <rPr>
        <b/>
        <sz val="11"/>
        <color rgb="FFFF0000"/>
        <rFont val="B Nazanin"/>
        <charset val="178"/>
      </rPr>
      <t>کد ديگري همزمان با اين کد قابل محاسبه و اخذ نمي باشد)</t>
    </r>
  </si>
  <si>
    <r>
      <t>انجام معاينات الکترودياگنوز (</t>
    </r>
    <r>
      <rPr>
        <b/>
        <sz val="11"/>
        <color indexed="8"/>
        <rFont val="B Nazanin"/>
        <charset val="178"/>
      </rPr>
      <t>EMG و NCS)؛ شامل اخذ شرح حال، انجام معاينات باليني؛ انجام الكتردياگنوز کليه خدمات مرتبط با آن از جمله موج F و H، ارائه تشخيص و تهيه گزارش، چهار اندام(</t>
    </r>
    <r>
      <rPr>
        <b/>
        <sz val="11"/>
        <color rgb="FFFF0000"/>
        <rFont val="B Nazanin"/>
        <charset val="178"/>
      </rPr>
      <t>کد ديگري همزمان با اين کد قابل محاسبه و اخذ نمي باشد)</t>
    </r>
  </si>
  <si>
    <t>ترمیم بستر ناخن یا بازسازی بستر ناخن با گرافت</t>
  </si>
  <si>
    <t xml:space="preserve">                                                                             سقف تعرفه های ویزیت و برخی اعمال شایع در بخش دولتی و خصوصی؛ براساس ضریب ارزش نسبی- سال1401 (ارقام به ریال)</t>
  </si>
  <si>
    <r>
      <t xml:space="preserve">                                                 </t>
    </r>
    <r>
      <rPr>
        <sz val="14"/>
        <color theme="1"/>
        <rFont val="Calibri"/>
        <family val="2"/>
        <scheme val="minor"/>
      </rPr>
      <t xml:space="preserve"> </t>
    </r>
    <r>
      <rPr>
        <sz val="14"/>
        <color theme="1"/>
        <rFont val="B Titr"/>
        <charset val="178"/>
      </rPr>
      <t xml:space="preserve">     معاونت درمان دانشگاه علوم پزشکی کردستان - اداره هماهنگی امور بیمه، تعرفه و استاندارد</t>
    </r>
  </si>
  <si>
    <t>تعرفه دولتی 1401 با دفترچه   ( درصورت تعهد بیمه)</t>
  </si>
  <si>
    <t>تست ورزش</t>
  </si>
</sst>
</file>

<file path=xl/styles.xml><?xml version="1.0" encoding="utf-8"?>
<styleSheet xmlns="http://schemas.openxmlformats.org/spreadsheetml/2006/main">
  <numFmts count="3">
    <numFmt numFmtId="164" formatCode="_(* #,##0.00_);_(* \(#,##0.00\);_(* &quot;-&quot;??_);_(@_)"/>
    <numFmt numFmtId="165" formatCode="_(* #,##0_);_(* \(#,##0\);_(* &quot;-&quot;??_);_(@_)"/>
    <numFmt numFmtId="166" formatCode="_-* #,##0_-;_-* #,##0\-;_-* &quot;-&quot;??_-;_-@_-"/>
  </numFmts>
  <fonts count="20">
    <font>
      <sz val="11"/>
      <color theme="1"/>
      <name val="Calibri"/>
      <family val="2"/>
      <scheme val="minor"/>
    </font>
    <font>
      <sz val="11"/>
      <color theme="1"/>
      <name val="Calibri"/>
      <family val="2"/>
      <scheme val="minor"/>
    </font>
    <font>
      <b/>
      <sz val="11"/>
      <color theme="1"/>
      <name val="B Nazanin"/>
      <charset val="178"/>
    </font>
    <font>
      <sz val="10"/>
      <name val="Arial"/>
      <family val="2"/>
    </font>
    <font>
      <sz val="12"/>
      <color theme="1"/>
      <name val="B Titr"/>
      <charset val="178"/>
    </font>
    <font>
      <b/>
      <sz val="12"/>
      <color theme="1"/>
      <name val="B Nazanin"/>
      <charset val="178"/>
    </font>
    <font>
      <b/>
      <sz val="12"/>
      <color rgb="FF000000"/>
      <name val="B Nazanin"/>
      <charset val="178"/>
    </font>
    <font>
      <b/>
      <sz val="12"/>
      <color theme="1"/>
      <name val="B Titr"/>
      <charset val="178"/>
    </font>
    <font>
      <b/>
      <sz val="12"/>
      <color theme="0"/>
      <name val="B Nazanin"/>
      <charset val="178"/>
    </font>
    <font>
      <b/>
      <sz val="14"/>
      <color theme="1"/>
      <name val="B Nazanin"/>
      <charset val="178"/>
    </font>
    <font>
      <b/>
      <sz val="11"/>
      <color indexed="8"/>
      <name val="B Nazanin"/>
      <charset val="178"/>
    </font>
    <font>
      <sz val="12"/>
      <color theme="1"/>
      <name val="B Traffic"/>
      <charset val="178"/>
    </font>
    <font>
      <sz val="12"/>
      <color rgb="FFFF0000"/>
      <name val="B Traffic"/>
      <charset val="178"/>
    </font>
    <font>
      <sz val="12"/>
      <color indexed="8"/>
      <name val="Calibri"/>
      <family val="2"/>
    </font>
    <font>
      <sz val="12"/>
      <color indexed="8"/>
      <name val="B Traffic"/>
      <charset val="178"/>
    </font>
    <font>
      <b/>
      <sz val="11"/>
      <color rgb="FFFF0000"/>
      <name val="B Nazanin"/>
      <charset val="178"/>
    </font>
    <font>
      <sz val="11"/>
      <color rgb="FFFF0000"/>
      <name val="Calibri"/>
      <family val="2"/>
      <scheme val="minor"/>
    </font>
    <font>
      <sz val="18"/>
      <color theme="1"/>
      <name val="Calibri"/>
      <family val="2"/>
      <scheme val="minor"/>
    </font>
    <font>
      <sz val="14"/>
      <color theme="1"/>
      <name val="Calibri"/>
      <family val="2"/>
      <scheme val="minor"/>
    </font>
    <font>
      <sz val="14"/>
      <color theme="1"/>
      <name val="B Titr"/>
      <charset val="17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3" fillId="0" borderId="0"/>
  </cellStyleXfs>
  <cellXfs count="36">
    <xf numFmtId="0" fontId="0" fillId="0" borderId="0" xfId="0"/>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readingOrder="2"/>
    </xf>
    <xf numFmtId="49" fontId="5" fillId="0" borderId="1" xfId="2" applyNumberFormat="1" applyFont="1" applyFill="1" applyBorder="1" applyAlignment="1">
      <alignment horizontal="center" vertical="center" readingOrder="2"/>
    </xf>
    <xf numFmtId="49" fontId="5" fillId="0" borderId="1" xfId="0" applyNumberFormat="1" applyFont="1" applyFill="1" applyBorder="1" applyAlignment="1">
      <alignment horizontal="center" vertical="center" readingOrder="2"/>
    </xf>
    <xf numFmtId="1" fontId="5" fillId="0" borderId="1" xfId="2" applyNumberFormat="1" applyFont="1" applyFill="1" applyBorder="1" applyAlignment="1">
      <alignment horizontal="center" vertical="center" wrapText="1" readingOrder="2"/>
    </xf>
    <xf numFmtId="0" fontId="8" fillId="0" borderId="1" xfId="0" applyFont="1" applyFill="1" applyBorder="1" applyAlignment="1">
      <alignment horizontal="center" vertical="center" wrapText="1"/>
    </xf>
    <xf numFmtId="1" fontId="8" fillId="0" borderId="1" xfId="2" applyNumberFormat="1" applyFont="1" applyFill="1" applyBorder="1" applyAlignment="1">
      <alignment horizontal="center" vertical="center" wrapText="1" readingOrder="2"/>
    </xf>
    <xf numFmtId="0" fontId="9" fillId="0" borderId="1" xfId="0" applyFont="1" applyFill="1" applyBorder="1" applyAlignment="1">
      <alignment horizontal="center" vertical="center" wrapText="1" readingOrder="2"/>
    </xf>
    <xf numFmtId="49" fontId="9" fillId="0" borderId="1" xfId="2" applyNumberFormat="1" applyFont="1" applyFill="1" applyBorder="1" applyAlignment="1">
      <alignment horizontal="center" vertical="center" wrapText="1" readingOrder="2"/>
    </xf>
    <xf numFmtId="49" fontId="9" fillId="0" borderId="1" xfId="0" applyNumberFormat="1" applyFont="1" applyFill="1" applyBorder="1" applyAlignment="1">
      <alignment horizontal="center" vertical="center" readingOrder="2"/>
    </xf>
    <xf numFmtId="165" fontId="7" fillId="0" borderId="1" xfId="1" applyNumberFormat="1" applyFont="1" applyBorder="1" applyAlignment="1">
      <alignment horizontal="center" vertical="center"/>
    </xf>
    <xf numFmtId="165" fontId="4" fillId="0" borderId="1" xfId="1" applyNumberFormat="1" applyFont="1" applyBorder="1" applyAlignment="1">
      <alignment horizontal="center" vertical="center"/>
    </xf>
    <xf numFmtId="0" fontId="7" fillId="2" borderId="1" xfId="0" applyFont="1" applyFill="1" applyBorder="1" applyAlignment="1">
      <alignment horizontal="center" vertical="center" wrapText="1"/>
    </xf>
    <xf numFmtId="0" fontId="2" fillId="0" borderId="1" xfId="2" applyNumberFormat="1" applyFont="1" applyFill="1" applyBorder="1" applyAlignment="1">
      <alignment horizontal="right" wrapText="1" readingOrder="2"/>
    </xf>
    <xf numFmtId="0" fontId="2" fillId="0" borderId="1" xfId="0" applyFont="1" applyFill="1" applyBorder="1" applyAlignment="1">
      <alignment horizontal="right" wrapText="1" readingOrder="2"/>
    </xf>
    <xf numFmtId="1" fontId="2" fillId="0" borderId="1" xfId="2" applyNumberFormat="1" applyFont="1" applyFill="1" applyBorder="1" applyAlignment="1">
      <alignment horizontal="right" wrapText="1" readingOrder="2"/>
    </xf>
    <xf numFmtId="0" fontId="2" fillId="0" borderId="1" xfId="2" applyNumberFormat="1" applyFont="1" applyFill="1" applyBorder="1" applyAlignment="1">
      <alignment horizontal="right" vertical="center" wrapText="1" readingOrder="2"/>
    </xf>
    <xf numFmtId="0" fontId="2" fillId="0" borderId="1" xfId="0" applyFont="1" applyFill="1" applyBorder="1" applyAlignment="1">
      <alignment horizontal="right" vertical="center" wrapText="1" readingOrder="2"/>
    </xf>
    <xf numFmtId="0" fontId="11" fillId="0" borderId="2" xfId="0" applyFont="1" applyFill="1" applyBorder="1" applyAlignment="1">
      <alignment horizontal="right" vertical="center" wrapText="1" readingOrder="2"/>
    </xf>
    <xf numFmtId="0" fontId="11" fillId="0" borderId="2" xfId="2" applyNumberFormat="1" applyFont="1" applyFill="1" applyBorder="1" applyAlignment="1">
      <alignment horizontal="right" vertical="center" wrapText="1" readingOrder="2"/>
    </xf>
    <xf numFmtId="0" fontId="16" fillId="0" borderId="0" xfId="0" applyFont="1"/>
    <xf numFmtId="0" fontId="5" fillId="0" borderId="1" xfId="0" applyFont="1" applyFill="1" applyBorder="1" applyAlignment="1">
      <alignment horizontal="center" vertical="center" readingOrder="2"/>
    </xf>
    <xf numFmtId="0" fontId="11" fillId="0" borderId="1" xfId="2" applyNumberFormat="1" applyFont="1" applyFill="1" applyBorder="1" applyAlignment="1">
      <alignment horizontal="right" vertical="center" wrapText="1" readingOrder="2"/>
    </xf>
    <xf numFmtId="0" fontId="11" fillId="0" borderId="1" xfId="0" applyFont="1" applyFill="1" applyBorder="1" applyAlignment="1">
      <alignment horizontal="right" vertical="center" wrapText="1" readingOrder="2"/>
    </xf>
    <xf numFmtId="1" fontId="2" fillId="0" borderId="2" xfId="2" applyNumberFormat="1" applyFont="1" applyFill="1" applyBorder="1" applyAlignment="1">
      <alignment horizontal="right" wrapText="1" readingOrder="2"/>
    </xf>
    <xf numFmtId="0" fontId="11" fillId="0" borderId="3" xfId="2" applyNumberFormat="1" applyFont="1" applyFill="1" applyBorder="1" applyAlignment="1">
      <alignment horizontal="right" vertical="center" wrapText="1" readingOrder="2"/>
    </xf>
    <xf numFmtId="0" fontId="11" fillId="0" borderId="2" xfId="0" applyFont="1" applyFill="1" applyBorder="1" applyAlignment="1">
      <alignment horizontal="right" vertical="center" wrapText="1"/>
    </xf>
    <xf numFmtId="1" fontId="5" fillId="3" borderId="1" xfId="2" applyNumberFormat="1" applyFont="1" applyFill="1" applyBorder="1" applyAlignment="1">
      <alignment horizontal="center" vertical="center" wrapText="1" readingOrder="2"/>
    </xf>
    <xf numFmtId="1" fontId="9" fillId="3" borderId="1" xfId="0" applyNumberFormat="1" applyFont="1" applyFill="1" applyBorder="1" applyAlignment="1">
      <alignment horizontal="center" vertical="center" wrapText="1" readingOrder="2"/>
    </xf>
    <xf numFmtId="1" fontId="9" fillId="3" borderId="1" xfId="2" applyNumberFormat="1" applyFont="1" applyFill="1" applyBorder="1" applyAlignment="1">
      <alignment horizontal="center" vertical="center" wrapText="1" readingOrder="2"/>
    </xf>
    <xf numFmtId="0" fontId="9" fillId="3" borderId="1" xfId="0" applyFont="1" applyFill="1" applyBorder="1" applyAlignment="1">
      <alignment horizontal="center" vertical="center" wrapText="1" readingOrder="2"/>
    </xf>
    <xf numFmtId="1" fontId="5" fillId="3" borderId="1" xfId="0" applyNumberFormat="1" applyFont="1" applyFill="1" applyBorder="1" applyAlignment="1">
      <alignment horizontal="center" vertical="center" wrapText="1" readingOrder="2"/>
    </xf>
    <xf numFmtId="0" fontId="17" fillId="0" borderId="0" xfId="0" applyFont="1"/>
    <xf numFmtId="0" fontId="19" fillId="0" borderId="0" xfId="0" applyFont="1"/>
    <xf numFmtId="166" fontId="7" fillId="2" borderId="1" xfId="1" applyNumberFormat="1" applyFont="1" applyFill="1" applyBorder="1" applyAlignment="1">
      <alignment horizontal="center" vertical="center" wrapText="1" readingOrder="2"/>
    </xf>
  </cellXfs>
  <cellStyles count="3">
    <cellStyle name="Comma" xfId="1" builtinId="3"/>
    <cellStyle name="Normal" xfId="0" builtinId="0"/>
    <cellStyle name="Normal 2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91281</xdr:colOff>
      <xdr:row>0</xdr:row>
      <xdr:rowOff>2</xdr:rowOff>
    </xdr:from>
    <xdr:to>
      <xdr:col>0</xdr:col>
      <xdr:colOff>964406</xdr:colOff>
      <xdr:row>0</xdr:row>
      <xdr:rowOff>924721</xdr:rowOff>
    </xdr:to>
    <xdr:pic>
      <xdr:nvPicPr>
        <xdr:cNvPr id="2" name="Picture 1" descr="untitled"/>
        <xdr:cNvPicPr/>
      </xdr:nvPicPr>
      <xdr:blipFill>
        <a:blip xmlns:r="http://schemas.openxmlformats.org/officeDocument/2006/relationships" r:embed="rId1" cstate="print"/>
        <a:srcRect/>
        <a:stretch>
          <a:fillRect/>
        </a:stretch>
      </xdr:blipFill>
      <xdr:spPr bwMode="auto">
        <a:xfrm>
          <a:off x="45636644344" y="2"/>
          <a:ext cx="873125" cy="924719"/>
        </a:xfrm>
        <a:prstGeom prst="rect">
          <a:avLst/>
        </a:prstGeom>
        <a:noFill/>
        <a:ln w="9525">
          <a:noFill/>
          <a:miter lim="800000"/>
          <a:headEnd/>
          <a:tailEnd/>
        </a:ln>
      </xdr:spPr>
    </xdr:pic>
    <xdr:clientData/>
  </xdr:twoCellAnchor>
  <xdr:oneCellAnchor>
    <xdr:from>
      <xdr:col>6</xdr:col>
      <xdr:colOff>910644</xdr:colOff>
      <xdr:row>78</xdr:row>
      <xdr:rowOff>301625</xdr:rowOff>
    </xdr:from>
    <xdr:ext cx="184731" cy="264560"/>
    <xdr:sp macro="" textlink="">
      <xdr:nvSpPr>
        <xdr:cNvPr id="3" name="TextBox 2"/>
        <xdr:cNvSpPr txBox="1"/>
      </xdr:nvSpPr>
      <xdr:spPr>
        <a:xfrm>
          <a:off x="45496845125" y="654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pPr algn="r" rtl="1"/>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I165"/>
  <sheetViews>
    <sheetView rightToLeft="1" tabSelected="1" view="pageBreakPreview" zoomScale="80" zoomScaleNormal="100" zoomScaleSheetLayoutView="80" workbookViewId="0">
      <pane ySplit="3" topLeftCell="A4" activePane="bottomLeft" state="frozen"/>
      <selection pane="bottomLeft" activeCell="H164" sqref="H164"/>
    </sheetView>
  </sheetViews>
  <sheetFormatPr defaultColWidth="41.7109375" defaultRowHeight="36.75" customHeight="1"/>
  <cols>
    <col min="1" max="1" width="112.28515625" customWidth="1"/>
    <col min="2" max="2" width="16.42578125" customWidth="1"/>
    <col min="3" max="3" width="12.42578125" customWidth="1"/>
    <col min="4" max="4" width="10.140625" customWidth="1"/>
    <col min="5" max="5" width="7.7109375" customWidth="1"/>
    <col min="6" max="6" width="17.42578125" customWidth="1"/>
    <col min="7" max="7" width="21.140625" customWidth="1"/>
    <col min="8" max="8" width="15.140625" customWidth="1"/>
    <col min="9" max="9" width="24.7109375" customWidth="1"/>
  </cols>
  <sheetData>
    <row r="1" spans="1:9" ht="84.75" customHeight="1">
      <c r="A1" s="34" t="s">
        <v>174</v>
      </c>
      <c r="B1" s="33"/>
      <c r="C1" s="33"/>
      <c r="D1" s="33"/>
      <c r="E1" s="33"/>
      <c r="F1" s="33"/>
      <c r="G1" s="33"/>
      <c r="H1" s="33"/>
      <c r="I1" s="33"/>
    </row>
    <row r="2" spans="1:9" ht="60" customHeight="1">
      <c r="A2" s="33" t="s">
        <v>175</v>
      </c>
      <c r="B2" s="33"/>
      <c r="C2" s="33"/>
      <c r="D2" s="33"/>
      <c r="E2" s="33"/>
      <c r="F2" s="33"/>
      <c r="G2" s="33"/>
      <c r="H2" s="33"/>
      <c r="I2" s="33"/>
    </row>
    <row r="3" spans="1:9" ht="81" customHeight="1">
      <c r="A3" s="13" t="s">
        <v>2</v>
      </c>
      <c r="B3" s="13" t="s">
        <v>1</v>
      </c>
      <c r="C3" s="13" t="s">
        <v>0</v>
      </c>
      <c r="D3" s="13" t="s">
        <v>3</v>
      </c>
      <c r="E3" s="13" t="s">
        <v>4</v>
      </c>
      <c r="F3" s="35" t="s">
        <v>112</v>
      </c>
      <c r="G3" s="35" t="s">
        <v>176</v>
      </c>
      <c r="H3" s="35" t="s">
        <v>111</v>
      </c>
      <c r="I3" s="13" t="s">
        <v>110</v>
      </c>
    </row>
    <row r="4" spans="1:9" ht="54.75" customHeight="1">
      <c r="A4" s="26" t="s">
        <v>124</v>
      </c>
      <c r="B4" s="28">
        <v>100005</v>
      </c>
      <c r="C4" s="7">
        <v>0</v>
      </c>
      <c r="D4" s="3">
        <v>3.8</v>
      </c>
      <c r="E4" s="3"/>
      <c r="F4" s="11">
        <f>(D4*149000)+(E4*218000)</f>
        <v>566200</v>
      </c>
      <c r="G4" s="12">
        <f t="shared" ref="G4:G35" si="0">F4*30%</f>
        <v>169860</v>
      </c>
      <c r="H4" s="12">
        <f>(D4*581000)+(E4*1504000)</f>
        <v>2207800</v>
      </c>
      <c r="I4" s="12">
        <f t="shared" ref="I4:I35" si="1">H4-(F4*70%)</f>
        <v>1811460</v>
      </c>
    </row>
    <row r="5" spans="1:9" ht="42.75" customHeight="1">
      <c r="A5" s="20" t="s">
        <v>125</v>
      </c>
      <c r="B5" s="29">
        <v>100015</v>
      </c>
      <c r="C5" s="8" t="s">
        <v>5</v>
      </c>
      <c r="D5" s="9">
        <v>3</v>
      </c>
      <c r="E5" s="10"/>
      <c r="F5" s="11">
        <f t="shared" ref="F5:F28" si="2">(D5*149000)+(E5*235000)</f>
        <v>447000</v>
      </c>
      <c r="G5" s="12">
        <f t="shared" si="0"/>
        <v>134100</v>
      </c>
      <c r="H5" s="12">
        <f>(D5*327000)+(E5*940000)</f>
        <v>981000</v>
      </c>
      <c r="I5" s="12">
        <f t="shared" si="1"/>
        <v>668100</v>
      </c>
    </row>
    <row r="6" spans="1:9" ht="36.75" customHeight="1">
      <c r="A6" s="20" t="s">
        <v>43</v>
      </c>
      <c r="B6" s="29">
        <v>100017</v>
      </c>
      <c r="C6" s="8" t="s">
        <v>6</v>
      </c>
      <c r="D6" s="10">
        <v>3</v>
      </c>
      <c r="E6" s="10">
        <v>1</v>
      </c>
      <c r="F6" s="11">
        <f t="shared" si="2"/>
        <v>682000</v>
      </c>
      <c r="G6" s="12">
        <f t="shared" si="0"/>
        <v>204600</v>
      </c>
      <c r="H6" s="12">
        <f>(D6*327000)+(E6*940000)</f>
        <v>1921000</v>
      </c>
      <c r="I6" s="12">
        <f t="shared" si="1"/>
        <v>1443600</v>
      </c>
    </row>
    <row r="7" spans="1:9" ht="36.75" customHeight="1">
      <c r="A7" s="20" t="s">
        <v>126</v>
      </c>
      <c r="B7" s="30">
        <v>100020</v>
      </c>
      <c r="C7" s="8" t="s">
        <v>5</v>
      </c>
      <c r="D7" s="9">
        <v>4</v>
      </c>
      <c r="E7" s="9"/>
      <c r="F7" s="11">
        <f t="shared" si="2"/>
        <v>596000</v>
      </c>
      <c r="G7" s="12">
        <f t="shared" si="0"/>
        <v>178800</v>
      </c>
      <c r="H7" s="12">
        <f>(D7*327000)+(E7*940000)</f>
        <v>1308000</v>
      </c>
      <c r="I7" s="12">
        <f t="shared" si="1"/>
        <v>890800</v>
      </c>
    </row>
    <row r="8" spans="1:9" ht="36.75" customHeight="1">
      <c r="A8" s="20" t="s">
        <v>44</v>
      </c>
      <c r="B8" s="30">
        <v>100025</v>
      </c>
      <c r="C8" s="9"/>
      <c r="D8" s="9">
        <v>4</v>
      </c>
      <c r="E8" s="9"/>
      <c r="F8" s="11">
        <f>(D8*149000)+(E8*218000)</f>
        <v>596000</v>
      </c>
      <c r="G8" s="12">
        <f t="shared" si="0"/>
        <v>178800</v>
      </c>
      <c r="H8" s="12">
        <f>(D8*581000)+(E8*1504000)</f>
        <v>2324000</v>
      </c>
      <c r="I8" s="12">
        <f t="shared" si="1"/>
        <v>1906800</v>
      </c>
    </row>
    <row r="9" spans="1:9" ht="63" customHeight="1">
      <c r="A9" s="20" t="s">
        <v>127</v>
      </c>
      <c r="B9" s="30">
        <v>100030</v>
      </c>
      <c r="C9" s="9" t="s">
        <v>5</v>
      </c>
      <c r="D9" s="9">
        <v>5</v>
      </c>
      <c r="E9" s="9"/>
      <c r="F9" s="11">
        <f>(D9*149000)+(E9*235000)</f>
        <v>745000</v>
      </c>
      <c r="G9" s="12">
        <f t="shared" si="0"/>
        <v>223500</v>
      </c>
      <c r="H9" s="12">
        <f t="shared" ref="H9:H27" si="3">(D9*327000)+(E9*940000)</f>
        <v>1635000</v>
      </c>
      <c r="I9" s="12">
        <f t="shared" si="1"/>
        <v>1113500</v>
      </c>
    </row>
    <row r="10" spans="1:9" ht="54.75" customHeight="1">
      <c r="A10" s="20" t="s">
        <v>128</v>
      </c>
      <c r="B10" s="30">
        <v>100035</v>
      </c>
      <c r="C10" s="9" t="s">
        <v>5</v>
      </c>
      <c r="D10" s="9">
        <v>2.8</v>
      </c>
      <c r="E10" s="9"/>
      <c r="F10" s="11">
        <f t="shared" si="2"/>
        <v>417200</v>
      </c>
      <c r="G10" s="12">
        <f t="shared" si="0"/>
        <v>125160</v>
      </c>
      <c r="H10" s="12">
        <f t="shared" si="3"/>
        <v>915600</v>
      </c>
      <c r="I10" s="12">
        <f t="shared" si="1"/>
        <v>623560</v>
      </c>
    </row>
    <row r="11" spans="1:9" ht="36.75" customHeight="1">
      <c r="A11" s="20" t="s">
        <v>45</v>
      </c>
      <c r="B11" s="30">
        <v>100040</v>
      </c>
      <c r="C11" s="9" t="s">
        <v>5</v>
      </c>
      <c r="D11" s="9">
        <v>7</v>
      </c>
      <c r="E11" s="9">
        <v>14</v>
      </c>
      <c r="F11" s="11">
        <f t="shared" si="2"/>
        <v>4333000</v>
      </c>
      <c r="G11" s="12">
        <f t="shared" si="0"/>
        <v>1299900</v>
      </c>
      <c r="H11" s="12">
        <f t="shared" si="3"/>
        <v>15449000</v>
      </c>
      <c r="I11" s="12">
        <f t="shared" si="1"/>
        <v>12415900</v>
      </c>
    </row>
    <row r="12" spans="1:9" ht="36.75" customHeight="1">
      <c r="A12" s="20" t="s">
        <v>129</v>
      </c>
      <c r="B12" s="30">
        <v>100045</v>
      </c>
      <c r="C12" s="9" t="s">
        <v>5</v>
      </c>
      <c r="D12" s="9">
        <v>4</v>
      </c>
      <c r="E12" s="9"/>
      <c r="F12" s="11">
        <f t="shared" si="2"/>
        <v>596000</v>
      </c>
      <c r="G12" s="12">
        <f t="shared" si="0"/>
        <v>178800</v>
      </c>
      <c r="H12" s="12">
        <f t="shared" si="3"/>
        <v>1308000</v>
      </c>
      <c r="I12" s="12">
        <f t="shared" si="1"/>
        <v>890800</v>
      </c>
    </row>
    <row r="13" spans="1:9" ht="36" customHeight="1">
      <c r="A13" s="20" t="s">
        <v>46</v>
      </c>
      <c r="B13" s="30">
        <v>100050</v>
      </c>
      <c r="C13" s="9" t="s">
        <v>5</v>
      </c>
      <c r="D13" s="9">
        <v>2</v>
      </c>
      <c r="E13" s="9"/>
      <c r="F13" s="11">
        <f t="shared" si="2"/>
        <v>298000</v>
      </c>
      <c r="G13" s="12">
        <f t="shared" si="0"/>
        <v>89400</v>
      </c>
      <c r="H13" s="12">
        <f t="shared" si="3"/>
        <v>654000</v>
      </c>
      <c r="I13" s="12">
        <f t="shared" si="1"/>
        <v>445400</v>
      </c>
    </row>
    <row r="14" spans="1:9" ht="47.25" customHeight="1">
      <c r="A14" s="20" t="s">
        <v>47</v>
      </c>
      <c r="B14" s="30">
        <v>100055</v>
      </c>
      <c r="C14" s="9" t="s">
        <v>13</v>
      </c>
      <c r="D14" s="9">
        <v>0.9</v>
      </c>
      <c r="E14" s="9"/>
      <c r="F14" s="11">
        <f t="shared" si="2"/>
        <v>134100</v>
      </c>
      <c r="G14" s="12">
        <f t="shared" si="0"/>
        <v>40230</v>
      </c>
      <c r="H14" s="12">
        <f t="shared" si="3"/>
        <v>294300</v>
      </c>
      <c r="I14" s="12">
        <f t="shared" si="1"/>
        <v>200430</v>
      </c>
    </row>
    <row r="15" spans="1:9" ht="46.5" customHeight="1">
      <c r="A15" s="20" t="s">
        <v>48</v>
      </c>
      <c r="B15" s="30">
        <v>100075</v>
      </c>
      <c r="C15" s="9" t="s">
        <v>5</v>
      </c>
      <c r="D15" s="9">
        <v>3</v>
      </c>
      <c r="E15" s="9"/>
      <c r="F15" s="11">
        <f t="shared" si="2"/>
        <v>447000</v>
      </c>
      <c r="G15" s="12">
        <f t="shared" si="0"/>
        <v>134100</v>
      </c>
      <c r="H15" s="12">
        <f t="shared" si="3"/>
        <v>981000</v>
      </c>
      <c r="I15" s="12">
        <f t="shared" si="1"/>
        <v>668100</v>
      </c>
    </row>
    <row r="16" spans="1:9" ht="46.5" customHeight="1">
      <c r="A16" s="27" t="s">
        <v>130</v>
      </c>
      <c r="B16" s="30">
        <v>100085</v>
      </c>
      <c r="C16" s="8" t="s">
        <v>5</v>
      </c>
      <c r="D16" s="9">
        <v>2</v>
      </c>
      <c r="E16" s="9"/>
      <c r="F16" s="11">
        <f t="shared" si="2"/>
        <v>298000</v>
      </c>
      <c r="G16" s="12">
        <f t="shared" si="0"/>
        <v>89400</v>
      </c>
      <c r="H16" s="12">
        <f t="shared" si="3"/>
        <v>654000</v>
      </c>
      <c r="I16" s="12">
        <f t="shared" si="1"/>
        <v>445400</v>
      </c>
    </row>
    <row r="17" spans="1:9" ht="51" customHeight="1">
      <c r="A17" s="19" t="s">
        <v>131</v>
      </c>
      <c r="B17" s="31">
        <v>100087</v>
      </c>
      <c r="C17" s="8" t="s">
        <v>5</v>
      </c>
      <c r="D17" s="10">
        <v>3</v>
      </c>
      <c r="E17" s="10"/>
      <c r="F17" s="11">
        <f t="shared" si="2"/>
        <v>447000</v>
      </c>
      <c r="G17" s="12">
        <f t="shared" si="0"/>
        <v>134100</v>
      </c>
      <c r="H17" s="12">
        <f t="shared" si="3"/>
        <v>981000</v>
      </c>
      <c r="I17" s="12">
        <f t="shared" si="1"/>
        <v>668100</v>
      </c>
    </row>
    <row r="18" spans="1:9" ht="49.5" customHeight="1">
      <c r="A18" s="19" t="s">
        <v>49</v>
      </c>
      <c r="B18" s="29">
        <v>100090</v>
      </c>
      <c r="C18" s="8" t="s">
        <v>5</v>
      </c>
      <c r="D18" s="9">
        <v>5</v>
      </c>
      <c r="E18" s="10"/>
      <c r="F18" s="11">
        <f t="shared" si="2"/>
        <v>745000</v>
      </c>
      <c r="G18" s="12">
        <f t="shared" si="0"/>
        <v>223500</v>
      </c>
      <c r="H18" s="12">
        <f t="shared" si="3"/>
        <v>1635000</v>
      </c>
      <c r="I18" s="12">
        <f t="shared" si="1"/>
        <v>1113500</v>
      </c>
    </row>
    <row r="19" spans="1:9" ht="43.5" customHeight="1">
      <c r="A19" s="19" t="s">
        <v>50</v>
      </c>
      <c r="B19" s="29">
        <v>100092</v>
      </c>
      <c r="C19" s="8" t="s">
        <v>6</v>
      </c>
      <c r="D19" s="10">
        <v>3</v>
      </c>
      <c r="E19" s="10">
        <v>1</v>
      </c>
      <c r="F19" s="11">
        <f t="shared" si="2"/>
        <v>682000</v>
      </c>
      <c r="G19" s="12">
        <f t="shared" si="0"/>
        <v>204600</v>
      </c>
      <c r="H19" s="12">
        <f t="shared" si="3"/>
        <v>1921000</v>
      </c>
      <c r="I19" s="12">
        <f t="shared" si="1"/>
        <v>1443600</v>
      </c>
    </row>
    <row r="20" spans="1:9" ht="39" customHeight="1">
      <c r="A20" s="19" t="s">
        <v>51</v>
      </c>
      <c r="B20" s="29">
        <v>100095</v>
      </c>
      <c r="C20" s="8" t="s">
        <v>5</v>
      </c>
      <c r="D20" s="9">
        <v>4.5</v>
      </c>
      <c r="E20" s="10"/>
      <c r="F20" s="11">
        <f t="shared" si="2"/>
        <v>670500</v>
      </c>
      <c r="G20" s="12">
        <f t="shared" si="0"/>
        <v>201150</v>
      </c>
      <c r="H20" s="12">
        <f t="shared" si="3"/>
        <v>1471500</v>
      </c>
      <c r="I20" s="12">
        <f t="shared" si="1"/>
        <v>1002150</v>
      </c>
    </row>
    <row r="21" spans="1:9" ht="67.5" customHeight="1">
      <c r="A21" s="20" t="s">
        <v>132</v>
      </c>
      <c r="B21" s="30">
        <v>100100</v>
      </c>
      <c r="C21" s="8" t="s">
        <v>5</v>
      </c>
      <c r="D21" s="9">
        <v>4</v>
      </c>
      <c r="E21" s="9"/>
      <c r="F21" s="11">
        <f t="shared" si="2"/>
        <v>596000</v>
      </c>
      <c r="G21" s="12">
        <f t="shared" si="0"/>
        <v>178800</v>
      </c>
      <c r="H21" s="12">
        <f t="shared" si="3"/>
        <v>1308000</v>
      </c>
      <c r="I21" s="12">
        <f t="shared" si="1"/>
        <v>890800</v>
      </c>
    </row>
    <row r="22" spans="1:9" ht="68.25" customHeight="1">
      <c r="A22" s="20" t="s">
        <v>133</v>
      </c>
      <c r="B22" s="30">
        <v>100105</v>
      </c>
      <c r="C22" s="8" t="s">
        <v>5</v>
      </c>
      <c r="D22" s="9">
        <v>7</v>
      </c>
      <c r="E22" s="9"/>
      <c r="F22" s="11">
        <f t="shared" si="2"/>
        <v>1043000</v>
      </c>
      <c r="G22" s="12">
        <f t="shared" si="0"/>
        <v>312900</v>
      </c>
      <c r="H22" s="12">
        <f t="shared" si="3"/>
        <v>2289000</v>
      </c>
      <c r="I22" s="12">
        <f t="shared" si="1"/>
        <v>1558900</v>
      </c>
    </row>
    <row r="23" spans="1:9" ht="45" customHeight="1">
      <c r="A23" s="20" t="s">
        <v>52</v>
      </c>
      <c r="B23" s="30">
        <v>100110</v>
      </c>
      <c r="C23" s="8" t="s">
        <v>5</v>
      </c>
      <c r="D23" s="9">
        <v>5</v>
      </c>
      <c r="E23" s="9"/>
      <c r="F23" s="11">
        <f t="shared" si="2"/>
        <v>745000</v>
      </c>
      <c r="G23" s="12">
        <f t="shared" si="0"/>
        <v>223500</v>
      </c>
      <c r="H23" s="12">
        <f t="shared" si="3"/>
        <v>1635000</v>
      </c>
      <c r="I23" s="12">
        <f t="shared" si="1"/>
        <v>1113500</v>
      </c>
    </row>
    <row r="24" spans="1:9" ht="36.75" customHeight="1">
      <c r="A24" s="20" t="s">
        <v>53</v>
      </c>
      <c r="B24" s="30">
        <v>100115</v>
      </c>
      <c r="C24" s="8" t="s">
        <v>5</v>
      </c>
      <c r="D24" s="9">
        <v>7.5</v>
      </c>
      <c r="E24" s="9"/>
      <c r="F24" s="11">
        <f t="shared" si="2"/>
        <v>1117500</v>
      </c>
      <c r="G24" s="12">
        <f t="shared" si="0"/>
        <v>335250</v>
      </c>
      <c r="H24" s="12">
        <f t="shared" si="3"/>
        <v>2452500</v>
      </c>
      <c r="I24" s="12">
        <f t="shared" si="1"/>
        <v>1670250</v>
      </c>
    </row>
    <row r="25" spans="1:9" ht="41.25" customHeight="1">
      <c r="A25" s="20" t="s">
        <v>54</v>
      </c>
      <c r="B25" s="30">
        <v>100120</v>
      </c>
      <c r="C25" s="8" t="s">
        <v>5</v>
      </c>
      <c r="D25" s="9">
        <v>10</v>
      </c>
      <c r="E25" s="9"/>
      <c r="F25" s="11">
        <f t="shared" si="2"/>
        <v>1490000</v>
      </c>
      <c r="G25" s="12">
        <f t="shared" si="0"/>
        <v>447000</v>
      </c>
      <c r="H25" s="12">
        <f t="shared" si="3"/>
        <v>3270000</v>
      </c>
      <c r="I25" s="12">
        <f t="shared" si="1"/>
        <v>2227000</v>
      </c>
    </row>
    <row r="26" spans="1:9" ht="44.25" customHeight="1">
      <c r="A26" s="20" t="s">
        <v>134</v>
      </c>
      <c r="B26" s="30">
        <v>100125</v>
      </c>
      <c r="C26" s="8" t="s">
        <v>5</v>
      </c>
      <c r="D26" s="9">
        <v>13</v>
      </c>
      <c r="E26" s="9"/>
      <c r="F26" s="11">
        <f t="shared" si="2"/>
        <v>1937000</v>
      </c>
      <c r="G26" s="12">
        <f t="shared" si="0"/>
        <v>581100</v>
      </c>
      <c r="H26" s="12">
        <f t="shared" si="3"/>
        <v>4251000</v>
      </c>
      <c r="I26" s="12">
        <f t="shared" si="1"/>
        <v>2895100</v>
      </c>
    </row>
    <row r="27" spans="1:9" ht="47.25" customHeight="1">
      <c r="A27" s="19" t="s">
        <v>135</v>
      </c>
      <c r="B27" s="29">
        <v>100130</v>
      </c>
      <c r="C27" s="8" t="s">
        <v>5</v>
      </c>
      <c r="D27" s="9">
        <v>0.5</v>
      </c>
      <c r="E27" s="10"/>
      <c r="F27" s="11">
        <f t="shared" si="2"/>
        <v>74500</v>
      </c>
      <c r="G27" s="12">
        <f t="shared" si="0"/>
        <v>22350</v>
      </c>
      <c r="H27" s="12">
        <f t="shared" si="3"/>
        <v>163500</v>
      </c>
      <c r="I27" s="12">
        <f t="shared" si="1"/>
        <v>111350</v>
      </c>
    </row>
    <row r="28" spans="1:9" ht="34.5" customHeight="1">
      <c r="A28" s="19" t="s">
        <v>136</v>
      </c>
      <c r="B28" s="29">
        <v>100135</v>
      </c>
      <c r="C28" s="8" t="s">
        <v>5</v>
      </c>
      <c r="D28" s="9">
        <v>2</v>
      </c>
      <c r="E28" s="10"/>
      <c r="F28" s="11">
        <f t="shared" si="2"/>
        <v>298000</v>
      </c>
      <c r="G28" s="12">
        <f t="shared" si="0"/>
        <v>89400</v>
      </c>
      <c r="H28" s="12">
        <f t="shared" ref="H28:H32" si="4">(D28*327000)+(E28*940000)</f>
        <v>654000</v>
      </c>
      <c r="I28" s="12">
        <f t="shared" si="1"/>
        <v>445400</v>
      </c>
    </row>
    <row r="29" spans="1:9" ht="41.25" customHeight="1">
      <c r="A29" s="20" t="s">
        <v>137</v>
      </c>
      <c r="B29" s="30">
        <v>100140</v>
      </c>
      <c r="C29" s="8" t="s">
        <v>5</v>
      </c>
      <c r="D29" s="9">
        <v>5.0999999999999996</v>
      </c>
      <c r="E29" s="9"/>
      <c r="F29" s="11">
        <f t="shared" ref="F29:F32" si="5">(D29*149000)+(E29*235000)</f>
        <v>759900</v>
      </c>
      <c r="G29" s="12">
        <f t="shared" si="0"/>
        <v>227970</v>
      </c>
      <c r="H29" s="12">
        <f t="shared" si="4"/>
        <v>1667700</v>
      </c>
      <c r="I29" s="12">
        <f t="shared" si="1"/>
        <v>1135770</v>
      </c>
    </row>
    <row r="30" spans="1:9" ht="42" customHeight="1">
      <c r="A30" s="20" t="s">
        <v>138</v>
      </c>
      <c r="B30" s="30">
        <v>100145</v>
      </c>
      <c r="C30" s="8" t="s">
        <v>5</v>
      </c>
      <c r="D30" s="9">
        <v>11</v>
      </c>
      <c r="E30" s="9"/>
      <c r="F30" s="11">
        <f t="shared" si="5"/>
        <v>1639000</v>
      </c>
      <c r="G30" s="12">
        <f t="shared" si="0"/>
        <v>491700</v>
      </c>
      <c r="H30" s="12">
        <f t="shared" si="4"/>
        <v>3597000</v>
      </c>
      <c r="I30" s="12">
        <f t="shared" si="1"/>
        <v>2449700</v>
      </c>
    </row>
    <row r="31" spans="1:9" ht="42" customHeight="1">
      <c r="A31" s="20" t="s">
        <v>55</v>
      </c>
      <c r="B31" s="30">
        <v>100150</v>
      </c>
      <c r="C31" s="8" t="s">
        <v>5</v>
      </c>
      <c r="D31" s="9">
        <v>3</v>
      </c>
      <c r="E31" s="9"/>
      <c r="F31" s="11">
        <f t="shared" si="5"/>
        <v>447000</v>
      </c>
      <c r="G31" s="12">
        <f t="shared" si="0"/>
        <v>134100</v>
      </c>
      <c r="H31" s="12">
        <f t="shared" si="4"/>
        <v>981000</v>
      </c>
      <c r="I31" s="12">
        <f t="shared" si="1"/>
        <v>668100</v>
      </c>
    </row>
    <row r="32" spans="1:9" ht="62.25" customHeight="1">
      <c r="A32" s="20" t="s">
        <v>173</v>
      </c>
      <c r="B32" s="30">
        <v>100155</v>
      </c>
      <c r="C32" s="8" t="s">
        <v>5</v>
      </c>
      <c r="D32" s="9">
        <v>8</v>
      </c>
      <c r="E32" s="9"/>
      <c r="F32" s="11">
        <f t="shared" si="5"/>
        <v>1192000</v>
      </c>
      <c r="G32" s="12">
        <f t="shared" si="0"/>
        <v>357600</v>
      </c>
      <c r="H32" s="12">
        <f t="shared" si="4"/>
        <v>2616000</v>
      </c>
      <c r="I32" s="12">
        <f t="shared" si="1"/>
        <v>1781600</v>
      </c>
    </row>
    <row r="33" spans="1:9" ht="52.5" customHeight="1">
      <c r="A33" s="20" t="s">
        <v>139</v>
      </c>
      <c r="B33" s="30">
        <v>100160</v>
      </c>
      <c r="C33" s="8"/>
      <c r="D33" s="9">
        <v>15</v>
      </c>
      <c r="E33" s="9"/>
      <c r="F33" s="11">
        <f>(D33*149000)+(E33*218000)</f>
        <v>2235000</v>
      </c>
      <c r="G33" s="12">
        <f t="shared" si="0"/>
        <v>670500</v>
      </c>
      <c r="H33" s="12">
        <f>(D33*581000)+(E33*1504000)</f>
        <v>8715000</v>
      </c>
      <c r="I33" s="12">
        <f t="shared" si="1"/>
        <v>7150500</v>
      </c>
    </row>
    <row r="34" spans="1:9" ht="50.25" customHeight="1">
      <c r="A34" s="19" t="s">
        <v>56</v>
      </c>
      <c r="B34" s="29">
        <v>100165</v>
      </c>
      <c r="C34" s="8" t="s">
        <v>5</v>
      </c>
      <c r="D34" s="9">
        <v>2.5</v>
      </c>
      <c r="E34" s="10"/>
      <c r="F34" s="11">
        <f t="shared" ref="F34:F40" si="6">(D34*149000)+(E34*235000)</f>
        <v>372500</v>
      </c>
      <c r="G34" s="12">
        <f t="shared" si="0"/>
        <v>111750</v>
      </c>
      <c r="H34" s="12">
        <f>(D34*327000)+(E34*940000)</f>
        <v>817500</v>
      </c>
      <c r="I34" s="12">
        <f t="shared" si="1"/>
        <v>556750</v>
      </c>
    </row>
    <row r="35" spans="1:9" ht="54.75" customHeight="1">
      <c r="A35" s="19" t="s">
        <v>57</v>
      </c>
      <c r="B35" s="29">
        <v>100166</v>
      </c>
      <c r="C35" s="8" t="s">
        <v>5</v>
      </c>
      <c r="D35" s="9">
        <v>3.5</v>
      </c>
      <c r="E35" s="10"/>
      <c r="F35" s="11">
        <f t="shared" si="6"/>
        <v>521500</v>
      </c>
      <c r="G35" s="12">
        <f t="shared" si="0"/>
        <v>156450</v>
      </c>
      <c r="H35" s="12">
        <f t="shared" ref="H35:H65" si="7">(D35*327000)+(E35*940000)</f>
        <v>1144500</v>
      </c>
      <c r="I35" s="12">
        <f t="shared" si="1"/>
        <v>779450</v>
      </c>
    </row>
    <row r="36" spans="1:9" s="21" customFormat="1" ht="42" customHeight="1">
      <c r="A36" s="19" t="s">
        <v>58</v>
      </c>
      <c r="B36" s="30">
        <v>100170</v>
      </c>
      <c r="C36" s="8" t="s">
        <v>6</v>
      </c>
      <c r="D36" s="9">
        <v>15</v>
      </c>
      <c r="E36" s="10"/>
      <c r="F36" s="11">
        <f t="shared" si="6"/>
        <v>2235000</v>
      </c>
      <c r="G36" s="12">
        <f t="shared" ref="G36:G67" si="8">F36*30%</f>
        <v>670500</v>
      </c>
      <c r="H36" s="12">
        <f t="shared" si="7"/>
        <v>4905000</v>
      </c>
      <c r="I36" s="12">
        <f t="shared" ref="I36:I67" si="9">H36-(F36*70%)</f>
        <v>3340500</v>
      </c>
    </row>
    <row r="37" spans="1:9" ht="46.5" customHeight="1">
      <c r="A37" s="20" t="s">
        <v>59</v>
      </c>
      <c r="B37" s="30">
        <v>100175</v>
      </c>
      <c r="C37" s="8" t="s">
        <v>5</v>
      </c>
      <c r="D37" s="9">
        <v>9</v>
      </c>
      <c r="E37" s="9"/>
      <c r="F37" s="11">
        <f t="shared" si="6"/>
        <v>1341000</v>
      </c>
      <c r="G37" s="12">
        <f t="shared" si="8"/>
        <v>402300</v>
      </c>
      <c r="H37" s="12">
        <f t="shared" si="7"/>
        <v>2943000</v>
      </c>
      <c r="I37" s="12">
        <f t="shared" si="9"/>
        <v>2004300</v>
      </c>
    </row>
    <row r="38" spans="1:9" ht="51.75" customHeight="1">
      <c r="A38" s="20" t="s">
        <v>140</v>
      </c>
      <c r="B38" s="30">
        <v>100176</v>
      </c>
      <c r="C38" s="8" t="s">
        <v>5</v>
      </c>
      <c r="D38" s="9">
        <v>4</v>
      </c>
      <c r="E38" s="9"/>
      <c r="F38" s="11">
        <f t="shared" si="6"/>
        <v>596000</v>
      </c>
      <c r="G38" s="12">
        <f t="shared" si="8"/>
        <v>178800</v>
      </c>
      <c r="H38" s="12">
        <f t="shared" si="7"/>
        <v>1308000</v>
      </c>
      <c r="I38" s="12">
        <f t="shared" si="9"/>
        <v>890800</v>
      </c>
    </row>
    <row r="39" spans="1:9" ht="42" customHeight="1">
      <c r="A39" s="20" t="s">
        <v>60</v>
      </c>
      <c r="B39" s="30">
        <v>100177</v>
      </c>
      <c r="C39" s="8" t="s">
        <v>6</v>
      </c>
      <c r="D39" s="9">
        <v>6</v>
      </c>
      <c r="E39" s="9"/>
      <c r="F39" s="11">
        <f t="shared" si="6"/>
        <v>894000</v>
      </c>
      <c r="G39" s="12">
        <f t="shared" si="8"/>
        <v>268200</v>
      </c>
      <c r="H39" s="12">
        <f t="shared" si="7"/>
        <v>1962000</v>
      </c>
      <c r="I39" s="12">
        <f t="shared" si="9"/>
        <v>1336200</v>
      </c>
    </row>
    <row r="40" spans="1:9" s="21" customFormat="1" ht="45.75" customHeight="1">
      <c r="A40" s="20" t="s">
        <v>61</v>
      </c>
      <c r="B40" s="30">
        <v>100195</v>
      </c>
      <c r="C40" s="8" t="s">
        <v>6</v>
      </c>
      <c r="D40" s="9">
        <v>4.5</v>
      </c>
      <c r="E40" s="9"/>
      <c r="F40" s="11">
        <f t="shared" si="6"/>
        <v>670500</v>
      </c>
      <c r="G40" s="12">
        <f t="shared" si="8"/>
        <v>201150</v>
      </c>
      <c r="H40" s="12">
        <f t="shared" si="7"/>
        <v>1471500</v>
      </c>
      <c r="I40" s="12">
        <f t="shared" si="9"/>
        <v>1002150</v>
      </c>
    </row>
    <row r="41" spans="1:9" ht="36" customHeight="1">
      <c r="A41" s="20" t="s">
        <v>62</v>
      </c>
      <c r="B41" s="30">
        <v>100200</v>
      </c>
      <c r="C41" s="8" t="s">
        <v>6</v>
      </c>
      <c r="D41" s="9">
        <v>7.5</v>
      </c>
      <c r="E41" s="9"/>
      <c r="F41" s="11">
        <f t="shared" ref="F41:F65" si="10">(D41*149000)+(E41*235000)</f>
        <v>1117500</v>
      </c>
      <c r="G41" s="12">
        <f t="shared" si="8"/>
        <v>335250</v>
      </c>
      <c r="H41" s="12">
        <f t="shared" si="7"/>
        <v>2452500</v>
      </c>
      <c r="I41" s="12">
        <f t="shared" si="9"/>
        <v>1670250</v>
      </c>
    </row>
    <row r="42" spans="1:9" ht="48.75" customHeight="1">
      <c r="A42" s="20" t="s">
        <v>63</v>
      </c>
      <c r="B42" s="30">
        <v>100205</v>
      </c>
      <c r="C42" s="8" t="s">
        <v>6</v>
      </c>
      <c r="D42" s="9">
        <v>5</v>
      </c>
      <c r="E42" s="9"/>
      <c r="F42" s="11">
        <f t="shared" si="10"/>
        <v>745000</v>
      </c>
      <c r="G42" s="12">
        <f t="shared" si="8"/>
        <v>223500</v>
      </c>
      <c r="H42" s="12">
        <f t="shared" si="7"/>
        <v>1635000</v>
      </c>
      <c r="I42" s="12">
        <f t="shared" si="9"/>
        <v>1113500</v>
      </c>
    </row>
    <row r="43" spans="1:9" ht="33" customHeight="1">
      <c r="A43" s="20" t="s">
        <v>64</v>
      </c>
      <c r="B43" s="30">
        <v>100210</v>
      </c>
      <c r="C43" s="8" t="s">
        <v>6</v>
      </c>
      <c r="D43" s="9">
        <v>10</v>
      </c>
      <c r="E43" s="9"/>
      <c r="F43" s="11">
        <f t="shared" si="10"/>
        <v>1490000</v>
      </c>
      <c r="G43" s="12">
        <f t="shared" si="8"/>
        <v>447000</v>
      </c>
      <c r="H43" s="12">
        <f t="shared" si="7"/>
        <v>3270000</v>
      </c>
      <c r="I43" s="12">
        <f t="shared" si="9"/>
        <v>2227000</v>
      </c>
    </row>
    <row r="44" spans="1:9" ht="33" customHeight="1">
      <c r="A44" s="25" t="s">
        <v>11</v>
      </c>
      <c r="B44" s="32">
        <v>100212</v>
      </c>
      <c r="C44" s="5" t="s">
        <v>6</v>
      </c>
      <c r="D44" s="3">
        <v>1.5</v>
      </c>
      <c r="E44" s="4"/>
      <c r="F44" s="11">
        <f t="shared" si="10"/>
        <v>223500</v>
      </c>
      <c r="G44" s="12">
        <f t="shared" si="8"/>
        <v>67050</v>
      </c>
      <c r="H44" s="12">
        <f t="shared" si="7"/>
        <v>490500</v>
      </c>
      <c r="I44" s="12">
        <f t="shared" si="9"/>
        <v>334050</v>
      </c>
    </row>
    <row r="45" spans="1:9" ht="36.75" customHeight="1">
      <c r="A45" s="19" t="s">
        <v>12</v>
      </c>
      <c r="B45" s="32">
        <v>100215</v>
      </c>
      <c r="C45" s="5" t="s">
        <v>5</v>
      </c>
      <c r="D45" s="3">
        <v>3</v>
      </c>
      <c r="E45" s="3"/>
      <c r="F45" s="11">
        <f t="shared" si="10"/>
        <v>447000</v>
      </c>
      <c r="G45" s="12">
        <f t="shared" si="8"/>
        <v>134100</v>
      </c>
      <c r="H45" s="12">
        <f t="shared" si="7"/>
        <v>981000</v>
      </c>
      <c r="I45" s="12">
        <f t="shared" si="9"/>
        <v>668100</v>
      </c>
    </row>
    <row r="46" spans="1:9" ht="35.25" customHeight="1">
      <c r="A46" s="19" t="s">
        <v>14</v>
      </c>
      <c r="B46" s="32">
        <v>100220</v>
      </c>
      <c r="C46" s="5" t="s">
        <v>13</v>
      </c>
      <c r="D46" s="3">
        <v>1.5</v>
      </c>
      <c r="E46" s="3"/>
      <c r="F46" s="11">
        <f t="shared" si="10"/>
        <v>223500</v>
      </c>
      <c r="G46" s="12">
        <f t="shared" si="8"/>
        <v>67050</v>
      </c>
      <c r="H46" s="12">
        <f t="shared" si="7"/>
        <v>490500</v>
      </c>
      <c r="I46" s="12">
        <f t="shared" si="9"/>
        <v>334050</v>
      </c>
    </row>
    <row r="47" spans="1:9" ht="42" customHeight="1">
      <c r="A47" s="19" t="s">
        <v>15</v>
      </c>
      <c r="B47" s="32">
        <v>100225</v>
      </c>
      <c r="C47" s="5" t="s">
        <v>5</v>
      </c>
      <c r="D47" s="3">
        <v>4</v>
      </c>
      <c r="E47" s="3"/>
      <c r="F47" s="11">
        <f t="shared" si="10"/>
        <v>596000</v>
      </c>
      <c r="G47" s="12">
        <f t="shared" si="8"/>
        <v>178800</v>
      </c>
      <c r="H47" s="12">
        <f t="shared" si="7"/>
        <v>1308000</v>
      </c>
      <c r="I47" s="12">
        <f t="shared" si="9"/>
        <v>890800</v>
      </c>
    </row>
    <row r="48" spans="1:9" ht="36.75" customHeight="1">
      <c r="A48" s="19" t="s">
        <v>16</v>
      </c>
      <c r="B48" s="32">
        <v>100230</v>
      </c>
      <c r="C48" s="5" t="s">
        <v>13</v>
      </c>
      <c r="D48" s="3">
        <v>2</v>
      </c>
      <c r="E48" s="3"/>
      <c r="F48" s="11">
        <f t="shared" si="10"/>
        <v>298000</v>
      </c>
      <c r="G48" s="12">
        <f t="shared" si="8"/>
        <v>89400</v>
      </c>
      <c r="H48" s="12">
        <f t="shared" si="7"/>
        <v>654000</v>
      </c>
      <c r="I48" s="12">
        <f t="shared" si="9"/>
        <v>445400</v>
      </c>
    </row>
    <row r="49" spans="1:9" ht="45.75" customHeight="1">
      <c r="A49" s="19" t="s">
        <v>65</v>
      </c>
      <c r="B49" s="29">
        <v>100235</v>
      </c>
      <c r="C49" s="8" t="s">
        <v>5</v>
      </c>
      <c r="D49" s="9">
        <v>3</v>
      </c>
      <c r="E49" s="10"/>
      <c r="F49" s="11">
        <f t="shared" si="10"/>
        <v>447000</v>
      </c>
      <c r="G49" s="12">
        <f t="shared" si="8"/>
        <v>134100</v>
      </c>
      <c r="H49" s="12">
        <f t="shared" si="7"/>
        <v>981000</v>
      </c>
      <c r="I49" s="12">
        <f t="shared" si="9"/>
        <v>668100</v>
      </c>
    </row>
    <row r="50" spans="1:9" ht="44.25" customHeight="1">
      <c r="A50" s="20" t="s">
        <v>17</v>
      </c>
      <c r="B50" s="32">
        <v>100240</v>
      </c>
      <c r="C50" s="5" t="s">
        <v>5</v>
      </c>
      <c r="D50" s="3">
        <v>5</v>
      </c>
      <c r="E50" s="3"/>
      <c r="F50" s="11">
        <f t="shared" si="10"/>
        <v>745000</v>
      </c>
      <c r="G50" s="12">
        <f t="shared" si="8"/>
        <v>223500</v>
      </c>
      <c r="H50" s="12">
        <f t="shared" si="7"/>
        <v>1635000</v>
      </c>
      <c r="I50" s="12">
        <f t="shared" si="9"/>
        <v>1113500</v>
      </c>
    </row>
    <row r="51" spans="1:9" ht="36.75" customHeight="1">
      <c r="A51" s="20" t="s">
        <v>18</v>
      </c>
      <c r="B51" s="32">
        <v>100245</v>
      </c>
      <c r="C51" s="5" t="s">
        <v>13</v>
      </c>
      <c r="D51" s="3">
        <v>1.5</v>
      </c>
      <c r="E51" s="3"/>
      <c r="F51" s="11">
        <f t="shared" si="10"/>
        <v>223500</v>
      </c>
      <c r="G51" s="12">
        <f t="shared" si="8"/>
        <v>67050</v>
      </c>
      <c r="H51" s="12">
        <f t="shared" si="7"/>
        <v>490500</v>
      </c>
      <c r="I51" s="12">
        <f t="shared" si="9"/>
        <v>334050</v>
      </c>
    </row>
    <row r="52" spans="1:9" ht="67.5" customHeight="1">
      <c r="A52" s="20" t="s">
        <v>19</v>
      </c>
      <c r="B52" s="32">
        <v>100250</v>
      </c>
      <c r="C52" s="5" t="s">
        <v>5</v>
      </c>
      <c r="D52" s="3">
        <v>6</v>
      </c>
      <c r="E52" s="3"/>
      <c r="F52" s="11">
        <f t="shared" si="10"/>
        <v>894000</v>
      </c>
      <c r="G52" s="12">
        <f t="shared" si="8"/>
        <v>268200</v>
      </c>
      <c r="H52" s="12">
        <f t="shared" si="7"/>
        <v>1962000</v>
      </c>
      <c r="I52" s="12">
        <f t="shared" si="9"/>
        <v>1336200</v>
      </c>
    </row>
    <row r="53" spans="1:9" ht="61.5" customHeight="1">
      <c r="A53" s="20" t="s">
        <v>20</v>
      </c>
      <c r="B53" s="32">
        <v>100255</v>
      </c>
      <c r="C53" s="5" t="s">
        <v>13</v>
      </c>
      <c r="D53" s="3">
        <v>2</v>
      </c>
      <c r="E53" s="3"/>
      <c r="F53" s="11">
        <f t="shared" si="10"/>
        <v>298000</v>
      </c>
      <c r="G53" s="12">
        <f t="shared" si="8"/>
        <v>89400</v>
      </c>
      <c r="H53" s="12">
        <f t="shared" si="7"/>
        <v>654000</v>
      </c>
      <c r="I53" s="12">
        <f t="shared" si="9"/>
        <v>445400</v>
      </c>
    </row>
    <row r="54" spans="1:9" ht="39" customHeight="1">
      <c r="A54" s="23" t="s">
        <v>113</v>
      </c>
      <c r="B54" s="28">
        <v>100260</v>
      </c>
      <c r="C54" s="5" t="s">
        <v>5</v>
      </c>
      <c r="D54" s="3">
        <v>7</v>
      </c>
      <c r="E54" s="3"/>
      <c r="F54" s="11">
        <f t="shared" si="10"/>
        <v>1043000</v>
      </c>
      <c r="G54" s="12">
        <f t="shared" si="8"/>
        <v>312900</v>
      </c>
      <c r="H54" s="12">
        <f t="shared" si="7"/>
        <v>2289000</v>
      </c>
      <c r="I54" s="12">
        <f t="shared" si="9"/>
        <v>1558900</v>
      </c>
    </row>
    <row r="55" spans="1:9" ht="49.5" customHeight="1">
      <c r="A55" s="23" t="s">
        <v>114</v>
      </c>
      <c r="B55" s="28">
        <v>100265</v>
      </c>
      <c r="C55" s="5" t="s">
        <v>5</v>
      </c>
      <c r="D55" s="3">
        <v>9.5</v>
      </c>
      <c r="E55" s="3"/>
      <c r="F55" s="11">
        <f t="shared" si="10"/>
        <v>1415500</v>
      </c>
      <c r="G55" s="12">
        <f t="shared" si="8"/>
        <v>424650</v>
      </c>
      <c r="H55" s="12">
        <f t="shared" si="7"/>
        <v>3106500</v>
      </c>
      <c r="I55" s="12">
        <f t="shared" si="9"/>
        <v>2115650</v>
      </c>
    </row>
    <row r="56" spans="1:9" ht="49.5" customHeight="1">
      <c r="A56" s="23" t="s">
        <v>115</v>
      </c>
      <c r="B56" s="28">
        <v>100270</v>
      </c>
      <c r="C56" s="5" t="s">
        <v>5</v>
      </c>
      <c r="D56" s="3">
        <v>11.5</v>
      </c>
      <c r="E56" s="3"/>
      <c r="F56" s="11">
        <f t="shared" si="10"/>
        <v>1713500</v>
      </c>
      <c r="G56" s="12">
        <f t="shared" si="8"/>
        <v>514050</v>
      </c>
      <c r="H56" s="12">
        <f t="shared" si="7"/>
        <v>3760500</v>
      </c>
      <c r="I56" s="12">
        <f t="shared" si="9"/>
        <v>2561050</v>
      </c>
    </row>
    <row r="57" spans="1:9" ht="49.5" customHeight="1">
      <c r="A57" s="23" t="s">
        <v>116</v>
      </c>
      <c r="B57" s="28">
        <v>100275</v>
      </c>
      <c r="C57" s="5" t="s">
        <v>5</v>
      </c>
      <c r="D57" s="3">
        <v>12.5</v>
      </c>
      <c r="E57" s="3"/>
      <c r="F57" s="11">
        <f t="shared" si="10"/>
        <v>1862500</v>
      </c>
      <c r="G57" s="12">
        <f t="shared" si="8"/>
        <v>558750</v>
      </c>
      <c r="H57" s="12">
        <f t="shared" si="7"/>
        <v>4087500</v>
      </c>
      <c r="I57" s="12">
        <f t="shared" si="9"/>
        <v>2783750</v>
      </c>
    </row>
    <row r="58" spans="1:9" ht="49.5" customHeight="1">
      <c r="A58" s="23" t="s">
        <v>117</v>
      </c>
      <c r="B58" s="28">
        <v>100280</v>
      </c>
      <c r="C58" s="5" t="s">
        <v>13</v>
      </c>
      <c r="D58" s="3">
        <v>5</v>
      </c>
      <c r="E58" s="3"/>
      <c r="F58" s="11">
        <f t="shared" si="10"/>
        <v>745000</v>
      </c>
      <c r="G58" s="12">
        <f t="shared" si="8"/>
        <v>223500</v>
      </c>
      <c r="H58" s="12">
        <f t="shared" si="7"/>
        <v>1635000</v>
      </c>
      <c r="I58" s="12">
        <f t="shared" si="9"/>
        <v>1113500</v>
      </c>
    </row>
    <row r="59" spans="1:9" ht="49.5" customHeight="1">
      <c r="A59" s="20" t="s">
        <v>141</v>
      </c>
      <c r="B59" s="30">
        <v>100285</v>
      </c>
      <c r="C59" s="8" t="s">
        <v>5</v>
      </c>
      <c r="D59" s="9">
        <v>10</v>
      </c>
      <c r="E59" s="9"/>
      <c r="F59" s="11">
        <f t="shared" si="10"/>
        <v>1490000</v>
      </c>
      <c r="G59" s="12">
        <f t="shared" si="8"/>
        <v>447000</v>
      </c>
      <c r="H59" s="12">
        <f t="shared" si="7"/>
        <v>3270000</v>
      </c>
      <c r="I59" s="12">
        <f t="shared" si="9"/>
        <v>2227000</v>
      </c>
    </row>
    <row r="60" spans="1:9" ht="49.5" customHeight="1">
      <c r="A60" s="17" t="s">
        <v>66</v>
      </c>
      <c r="B60" s="30">
        <v>100410</v>
      </c>
      <c r="C60" s="8" t="s">
        <v>6</v>
      </c>
      <c r="D60" s="9">
        <v>25</v>
      </c>
      <c r="E60" s="9"/>
      <c r="F60" s="11">
        <f t="shared" si="10"/>
        <v>3725000</v>
      </c>
      <c r="G60" s="12">
        <f t="shared" si="8"/>
        <v>1117500</v>
      </c>
      <c r="H60" s="12">
        <f t="shared" si="7"/>
        <v>8175000</v>
      </c>
      <c r="I60" s="12">
        <f t="shared" si="9"/>
        <v>5567500</v>
      </c>
    </row>
    <row r="61" spans="1:9" ht="49.5" customHeight="1">
      <c r="A61" s="17" t="s">
        <v>68</v>
      </c>
      <c r="B61" s="30">
        <v>100415</v>
      </c>
      <c r="C61" s="8" t="s">
        <v>67</v>
      </c>
      <c r="D61" s="9">
        <v>12</v>
      </c>
      <c r="E61" s="9"/>
      <c r="F61" s="11">
        <f t="shared" si="10"/>
        <v>1788000</v>
      </c>
      <c r="G61" s="12">
        <f t="shared" si="8"/>
        <v>536400</v>
      </c>
      <c r="H61" s="12">
        <f t="shared" si="7"/>
        <v>3924000</v>
      </c>
      <c r="I61" s="12">
        <f t="shared" si="9"/>
        <v>2672400</v>
      </c>
    </row>
    <row r="62" spans="1:9" ht="49.5" customHeight="1">
      <c r="A62" s="18" t="s">
        <v>69</v>
      </c>
      <c r="B62" s="29">
        <v>100416</v>
      </c>
      <c r="C62" s="8" t="s">
        <v>6</v>
      </c>
      <c r="D62" s="9">
        <v>30</v>
      </c>
      <c r="E62" s="10"/>
      <c r="F62" s="11">
        <f t="shared" si="10"/>
        <v>4470000</v>
      </c>
      <c r="G62" s="12">
        <f t="shared" si="8"/>
        <v>1341000</v>
      </c>
      <c r="H62" s="12">
        <f t="shared" si="7"/>
        <v>9810000</v>
      </c>
      <c r="I62" s="12">
        <f t="shared" si="9"/>
        <v>6681000</v>
      </c>
    </row>
    <row r="63" spans="1:9" ht="49.5" customHeight="1">
      <c r="A63" s="17" t="s">
        <v>142</v>
      </c>
      <c r="B63" s="30">
        <v>100420</v>
      </c>
      <c r="C63" s="8" t="s">
        <v>6</v>
      </c>
      <c r="D63" s="9">
        <v>30</v>
      </c>
      <c r="E63" s="9"/>
      <c r="F63" s="11">
        <f t="shared" si="10"/>
        <v>4470000</v>
      </c>
      <c r="G63" s="12">
        <f t="shared" si="8"/>
        <v>1341000</v>
      </c>
      <c r="H63" s="12">
        <f t="shared" si="7"/>
        <v>9810000</v>
      </c>
      <c r="I63" s="12">
        <f t="shared" si="9"/>
        <v>6681000</v>
      </c>
    </row>
    <row r="64" spans="1:9" ht="49.5" customHeight="1">
      <c r="A64" s="17" t="s">
        <v>143</v>
      </c>
      <c r="B64" s="30">
        <v>100425</v>
      </c>
      <c r="C64" s="8" t="s">
        <v>6</v>
      </c>
      <c r="D64" s="9">
        <v>12</v>
      </c>
      <c r="E64" s="9"/>
      <c r="F64" s="11">
        <f t="shared" si="10"/>
        <v>1788000</v>
      </c>
      <c r="G64" s="12">
        <f t="shared" si="8"/>
        <v>536400</v>
      </c>
      <c r="H64" s="12">
        <f t="shared" si="7"/>
        <v>3924000</v>
      </c>
      <c r="I64" s="12">
        <f t="shared" si="9"/>
        <v>2672400</v>
      </c>
    </row>
    <row r="65" spans="1:9" ht="49.5" customHeight="1">
      <c r="A65" s="20" t="s">
        <v>70</v>
      </c>
      <c r="B65" s="30">
        <v>100430</v>
      </c>
      <c r="C65" s="8" t="s">
        <v>6</v>
      </c>
      <c r="D65" s="9">
        <v>10</v>
      </c>
      <c r="E65" s="9"/>
      <c r="F65" s="11">
        <f t="shared" si="10"/>
        <v>1490000</v>
      </c>
      <c r="G65" s="12">
        <f t="shared" si="8"/>
        <v>447000</v>
      </c>
      <c r="H65" s="12">
        <f t="shared" si="7"/>
        <v>3270000</v>
      </c>
      <c r="I65" s="12">
        <f t="shared" si="9"/>
        <v>2227000</v>
      </c>
    </row>
    <row r="66" spans="1:9" ht="49.5" customHeight="1">
      <c r="A66" s="17" t="s">
        <v>72</v>
      </c>
      <c r="B66" s="30">
        <v>100435</v>
      </c>
      <c r="C66" s="8" t="s">
        <v>71</v>
      </c>
      <c r="D66" s="9">
        <v>34</v>
      </c>
      <c r="E66" s="9"/>
      <c r="F66" s="11">
        <f>(D66*149000)+(E66*218000)</f>
        <v>5066000</v>
      </c>
      <c r="G66" s="12">
        <f t="shared" si="8"/>
        <v>1519800</v>
      </c>
      <c r="H66" s="12">
        <f>(D66*581000)+(E66*1504000)</f>
        <v>19754000</v>
      </c>
      <c r="I66" s="12">
        <f t="shared" si="9"/>
        <v>16207800</v>
      </c>
    </row>
    <row r="67" spans="1:9" ht="49.5" customHeight="1">
      <c r="A67" s="18" t="s">
        <v>73</v>
      </c>
      <c r="B67" s="29">
        <v>100446</v>
      </c>
      <c r="C67" s="8" t="s">
        <v>71</v>
      </c>
      <c r="D67" s="9">
        <v>22.5</v>
      </c>
      <c r="E67" s="10"/>
      <c r="F67" s="11">
        <f t="shared" ref="F67:F75" si="11">(D67*149000)+(E67*218000)</f>
        <v>3352500</v>
      </c>
      <c r="G67" s="12">
        <f t="shared" si="8"/>
        <v>1005750</v>
      </c>
      <c r="H67" s="12">
        <f t="shared" ref="H67:H75" si="12">(D67*581000)+(E67*1504000)</f>
        <v>13072500</v>
      </c>
      <c r="I67" s="12">
        <f t="shared" si="9"/>
        <v>10725750</v>
      </c>
    </row>
    <row r="68" spans="1:9" ht="49.5" customHeight="1">
      <c r="A68" s="18" t="s">
        <v>74</v>
      </c>
      <c r="B68" s="29">
        <v>100450</v>
      </c>
      <c r="C68" s="8" t="s">
        <v>71</v>
      </c>
      <c r="D68" s="9">
        <v>45</v>
      </c>
      <c r="E68" s="10"/>
      <c r="F68" s="11">
        <f t="shared" si="11"/>
        <v>6705000</v>
      </c>
      <c r="G68" s="12">
        <f t="shared" ref="G68:G99" si="13">F68*30%</f>
        <v>2011500</v>
      </c>
      <c r="H68" s="12">
        <f t="shared" si="12"/>
        <v>26145000</v>
      </c>
      <c r="I68" s="12">
        <f t="shared" ref="I68:I99" si="14">H68-(F68*70%)</f>
        <v>21451500</v>
      </c>
    </row>
    <row r="69" spans="1:9" ht="49.5" customHeight="1">
      <c r="A69" s="18" t="s">
        <v>75</v>
      </c>
      <c r="B69" s="29">
        <v>100455</v>
      </c>
      <c r="C69" s="8" t="s">
        <v>71</v>
      </c>
      <c r="D69" s="9">
        <v>25</v>
      </c>
      <c r="E69" s="10"/>
      <c r="F69" s="11">
        <f t="shared" si="11"/>
        <v>3725000</v>
      </c>
      <c r="G69" s="12">
        <f t="shared" si="13"/>
        <v>1117500</v>
      </c>
      <c r="H69" s="12">
        <f t="shared" si="12"/>
        <v>14525000</v>
      </c>
      <c r="I69" s="12">
        <f t="shared" si="14"/>
        <v>11917500</v>
      </c>
    </row>
    <row r="70" spans="1:9" ht="49.5" customHeight="1">
      <c r="A70" s="18" t="s">
        <v>76</v>
      </c>
      <c r="B70" s="29">
        <v>100460</v>
      </c>
      <c r="C70" s="8" t="s">
        <v>71</v>
      </c>
      <c r="D70" s="9">
        <v>60</v>
      </c>
      <c r="E70" s="10"/>
      <c r="F70" s="11">
        <f t="shared" si="11"/>
        <v>8940000</v>
      </c>
      <c r="G70" s="12">
        <f t="shared" si="13"/>
        <v>2682000</v>
      </c>
      <c r="H70" s="12">
        <f t="shared" si="12"/>
        <v>34860000</v>
      </c>
      <c r="I70" s="12">
        <f t="shared" si="14"/>
        <v>28602000</v>
      </c>
    </row>
    <row r="71" spans="1:9" ht="49.5" customHeight="1">
      <c r="A71" s="18" t="s">
        <v>77</v>
      </c>
      <c r="B71" s="29">
        <v>100465</v>
      </c>
      <c r="C71" s="8" t="s">
        <v>71</v>
      </c>
      <c r="D71" s="9">
        <v>60</v>
      </c>
      <c r="E71" s="10"/>
      <c r="F71" s="11">
        <f t="shared" si="11"/>
        <v>8940000</v>
      </c>
      <c r="G71" s="12">
        <f t="shared" si="13"/>
        <v>2682000</v>
      </c>
      <c r="H71" s="12">
        <f t="shared" si="12"/>
        <v>34860000</v>
      </c>
      <c r="I71" s="12">
        <f t="shared" si="14"/>
        <v>28602000</v>
      </c>
    </row>
    <row r="72" spans="1:9" ht="49.5" customHeight="1">
      <c r="A72" s="18" t="s">
        <v>144</v>
      </c>
      <c r="B72" s="29">
        <v>100470</v>
      </c>
      <c r="C72" s="8" t="s">
        <v>71</v>
      </c>
      <c r="D72" s="9">
        <v>50</v>
      </c>
      <c r="E72" s="10"/>
      <c r="F72" s="11">
        <f t="shared" si="11"/>
        <v>7450000</v>
      </c>
      <c r="G72" s="12">
        <f t="shared" si="13"/>
        <v>2235000</v>
      </c>
      <c r="H72" s="12">
        <f t="shared" si="12"/>
        <v>29050000</v>
      </c>
      <c r="I72" s="12">
        <f t="shared" si="14"/>
        <v>23835000</v>
      </c>
    </row>
    <row r="73" spans="1:9" ht="49.5" customHeight="1">
      <c r="A73" s="18" t="s">
        <v>145</v>
      </c>
      <c r="B73" s="29">
        <v>100471</v>
      </c>
      <c r="C73" s="8" t="s">
        <v>71</v>
      </c>
      <c r="D73" s="9">
        <v>82.5</v>
      </c>
      <c r="E73" s="10"/>
      <c r="F73" s="11">
        <f t="shared" si="11"/>
        <v>12292500</v>
      </c>
      <c r="G73" s="12">
        <f t="shared" si="13"/>
        <v>3687750</v>
      </c>
      <c r="H73" s="12">
        <f t="shared" si="12"/>
        <v>47932500</v>
      </c>
      <c r="I73" s="12">
        <f t="shared" si="14"/>
        <v>39327750</v>
      </c>
    </row>
    <row r="74" spans="1:9" ht="49.5" customHeight="1">
      <c r="A74" s="18" t="s">
        <v>78</v>
      </c>
      <c r="B74" s="29">
        <v>100475</v>
      </c>
      <c r="C74" s="8" t="s">
        <v>71</v>
      </c>
      <c r="D74" s="9">
        <v>33</v>
      </c>
      <c r="E74" s="10"/>
      <c r="F74" s="11">
        <f t="shared" si="11"/>
        <v>4917000</v>
      </c>
      <c r="G74" s="12">
        <f t="shared" si="13"/>
        <v>1475100</v>
      </c>
      <c r="H74" s="12">
        <f t="shared" si="12"/>
        <v>19173000</v>
      </c>
      <c r="I74" s="12">
        <f t="shared" si="14"/>
        <v>15731100</v>
      </c>
    </row>
    <row r="75" spans="1:9" ht="49.5" customHeight="1">
      <c r="A75" s="17" t="s">
        <v>79</v>
      </c>
      <c r="B75" s="30">
        <v>100480</v>
      </c>
      <c r="C75" s="8" t="s">
        <v>71</v>
      </c>
      <c r="D75" s="9">
        <v>24</v>
      </c>
      <c r="E75" s="9"/>
      <c r="F75" s="11">
        <f t="shared" si="11"/>
        <v>3576000</v>
      </c>
      <c r="G75" s="12">
        <f t="shared" si="13"/>
        <v>1072800</v>
      </c>
      <c r="H75" s="12">
        <f t="shared" si="12"/>
        <v>13944000</v>
      </c>
      <c r="I75" s="12">
        <f t="shared" si="14"/>
        <v>11440800</v>
      </c>
    </row>
    <row r="76" spans="1:9" ht="49.5" customHeight="1">
      <c r="A76" s="16" t="s">
        <v>146</v>
      </c>
      <c r="B76" s="32">
        <v>100506</v>
      </c>
      <c r="C76" s="5" t="s">
        <v>5</v>
      </c>
      <c r="D76" s="3">
        <v>1</v>
      </c>
      <c r="E76" s="4"/>
      <c r="F76" s="11">
        <f>(D76*149000)+(E76*235000)</f>
        <v>149000</v>
      </c>
      <c r="G76" s="12">
        <f t="shared" si="13"/>
        <v>44700</v>
      </c>
      <c r="H76" s="12">
        <f>(D76*327000)+(E76*940000)</f>
        <v>327000</v>
      </c>
      <c r="I76" s="12">
        <f t="shared" si="14"/>
        <v>222700</v>
      </c>
    </row>
    <row r="77" spans="1:9" ht="49.5" customHeight="1">
      <c r="A77" s="16" t="s">
        <v>147</v>
      </c>
      <c r="B77" s="32">
        <v>100507</v>
      </c>
      <c r="C77" s="5" t="s">
        <v>5</v>
      </c>
      <c r="D77" s="3">
        <v>1.5</v>
      </c>
      <c r="E77" s="4"/>
      <c r="F77" s="11">
        <f>(D77*149000)+(E77*235000)</f>
        <v>223500</v>
      </c>
      <c r="G77" s="12">
        <f t="shared" si="13"/>
        <v>67050</v>
      </c>
      <c r="H77" s="12">
        <f>(D77*327000)+(E77*940000)</f>
        <v>490500</v>
      </c>
      <c r="I77" s="12">
        <f t="shared" si="14"/>
        <v>334050</v>
      </c>
    </row>
    <row r="78" spans="1:9" ht="49.5" customHeight="1">
      <c r="A78" s="16" t="s">
        <v>148</v>
      </c>
      <c r="B78" s="32">
        <v>100511</v>
      </c>
      <c r="C78" s="5" t="s">
        <v>5</v>
      </c>
      <c r="D78" s="3">
        <v>0.5</v>
      </c>
      <c r="E78" s="4"/>
      <c r="F78" s="11">
        <f>(D78*149000)+(E78*235000)</f>
        <v>74500</v>
      </c>
      <c r="G78" s="12">
        <f t="shared" si="13"/>
        <v>22350</v>
      </c>
      <c r="H78" s="12">
        <f>(D78*327000)+(E78*940000)</f>
        <v>163500</v>
      </c>
      <c r="I78" s="12">
        <f t="shared" si="14"/>
        <v>111350</v>
      </c>
    </row>
    <row r="79" spans="1:9" ht="49.5" customHeight="1">
      <c r="A79" s="16" t="s">
        <v>149</v>
      </c>
      <c r="B79" s="32">
        <v>100512</v>
      </c>
      <c r="C79" s="5" t="s">
        <v>5</v>
      </c>
      <c r="D79" s="3">
        <v>1</v>
      </c>
      <c r="E79" s="4"/>
      <c r="F79" s="11">
        <f>(D79*149000)+(E79*235000)</f>
        <v>149000</v>
      </c>
      <c r="G79" s="12">
        <f t="shared" si="13"/>
        <v>44700</v>
      </c>
      <c r="H79" s="12">
        <f>(D79*327000)+(E79*940000)</f>
        <v>327000</v>
      </c>
      <c r="I79" s="12">
        <f t="shared" si="14"/>
        <v>222700</v>
      </c>
    </row>
    <row r="80" spans="1:9" ht="49.5" customHeight="1">
      <c r="A80" s="18" t="s">
        <v>80</v>
      </c>
      <c r="B80" s="29">
        <v>100520</v>
      </c>
      <c r="C80" s="8" t="s">
        <v>71</v>
      </c>
      <c r="D80" s="9">
        <v>12</v>
      </c>
      <c r="E80" s="10"/>
      <c r="F80" s="11">
        <f>(D80*149000)+(E80*218000)</f>
        <v>1788000</v>
      </c>
      <c r="G80" s="12">
        <f t="shared" si="13"/>
        <v>536400</v>
      </c>
      <c r="H80" s="12">
        <f>(D80*581000)+(E80*1504000)</f>
        <v>6972000</v>
      </c>
      <c r="I80" s="12">
        <f t="shared" si="14"/>
        <v>5720400</v>
      </c>
    </row>
    <row r="81" spans="1:9" ht="49.5" customHeight="1">
      <c r="A81" s="18" t="s">
        <v>81</v>
      </c>
      <c r="B81" s="29">
        <v>100525</v>
      </c>
      <c r="C81" s="8" t="s">
        <v>71</v>
      </c>
      <c r="D81" s="9">
        <v>22.4</v>
      </c>
      <c r="E81" s="10"/>
      <c r="F81" s="11">
        <f t="shared" ref="F81:F83" si="15">(D81*149000)+(E81*218000)</f>
        <v>3337600</v>
      </c>
      <c r="G81" s="12">
        <f t="shared" si="13"/>
        <v>1001280</v>
      </c>
      <c r="H81" s="12">
        <f t="shared" ref="H81:H83" si="16">(D81*581000)+(E81*1504000)</f>
        <v>13014400</v>
      </c>
      <c r="I81" s="12">
        <f t="shared" si="14"/>
        <v>10678080</v>
      </c>
    </row>
    <row r="82" spans="1:9" ht="49.5" customHeight="1">
      <c r="A82" s="18" t="s">
        <v>82</v>
      </c>
      <c r="B82" s="29">
        <v>100526</v>
      </c>
      <c r="C82" s="8" t="s">
        <v>71</v>
      </c>
      <c r="D82" s="9">
        <v>19</v>
      </c>
      <c r="E82" s="10"/>
      <c r="F82" s="11">
        <f t="shared" si="15"/>
        <v>2831000</v>
      </c>
      <c r="G82" s="12">
        <f t="shared" si="13"/>
        <v>849300</v>
      </c>
      <c r="H82" s="12">
        <f t="shared" si="16"/>
        <v>11039000</v>
      </c>
      <c r="I82" s="12">
        <f t="shared" si="14"/>
        <v>9057300</v>
      </c>
    </row>
    <row r="83" spans="1:9" ht="49.5" customHeight="1">
      <c r="A83" s="18" t="s">
        <v>83</v>
      </c>
      <c r="B83" s="29">
        <v>100528</v>
      </c>
      <c r="C83" s="8" t="s">
        <v>71</v>
      </c>
      <c r="D83" s="9">
        <v>19</v>
      </c>
      <c r="E83" s="10"/>
      <c r="F83" s="11">
        <f t="shared" si="15"/>
        <v>2831000</v>
      </c>
      <c r="G83" s="12">
        <f t="shared" si="13"/>
        <v>849300</v>
      </c>
      <c r="H83" s="12">
        <f t="shared" si="16"/>
        <v>11039000</v>
      </c>
      <c r="I83" s="12">
        <f t="shared" si="14"/>
        <v>9057300</v>
      </c>
    </row>
    <row r="84" spans="1:9" ht="49.5" customHeight="1">
      <c r="A84" s="18" t="s">
        <v>84</v>
      </c>
      <c r="B84" s="29">
        <v>100555</v>
      </c>
      <c r="C84" s="8" t="s">
        <v>5</v>
      </c>
      <c r="D84" s="9">
        <v>4</v>
      </c>
      <c r="E84" s="9"/>
      <c r="F84" s="11">
        <f>(D84*149000)+(E84*235000)</f>
        <v>596000</v>
      </c>
      <c r="G84" s="12">
        <f t="shared" si="13"/>
        <v>178800</v>
      </c>
      <c r="H84" s="12">
        <f>(D84*327000)+(E84*940000)</f>
        <v>1308000</v>
      </c>
      <c r="I84" s="12">
        <f t="shared" si="14"/>
        <v>890800</v>
      </c>
    </row>
    <row r="85" spans="1:9" ht="49.5" customHeight="1">
      <c r="A85" s="18" t="s">
        <v>85</v>
      </c>
      <c r="B85" s="29">
        <v>100557</v>
      </c>
      <c r="C85" s="8" t="s">
        <v>5</v>
      </c>
      <c r="D85" s="9">
        <v>6</v>
      </c>
      <c r="E85" s="9"/>
      <c r="F85" s="11">
        <f t="shared" ref="F85:F105" si="17">(D85*149000)+(E85*235000)</f>
        <v>894000</v>
      </c>
      <c r="G85" s="12">
        <f t="shared" si="13"/>
        <v>268200</v>
      </c>
      <c r="H85" s="12">
        <f t="shared" ref="H85:H105" si="18">(D85*327000)+(E85*940000)</f>
        <v>1962000</v>
      </c>
      <c r="I85" s="12">
        <f t="shared" si="14"/>
        <v>1336200</v>
      </c>
    </row>
    <row r="86" spans="1:9" ht="49.5" customHeight="1">
      <c r="A86" s="18" t="s">
        <v>86</v>
      </c>
      <c r="B86" s="29">
        <v>100560</v>
      </c>
      <c r="C86" s="8" t="s">
        <v>5</v>
      </c>
      <c r="D86" s="9">
        <v>8</v>
      </c>
      <c r="E86" s="9"/>
      <c r="F86" s="11">
        <f t="shared" si="17"/>
        <v>1192000</v>
      </c>
      <c r="G86" s="12">
        <f t="shared" si="13"/>
        <v>357600</v>
      </c>
      <c r="H86" s="12">
        <f t="shared" si="18"/>
        <v>2616000</v>
      </c>
      <c r="I86" s="12">
        <f t="shared" si="14"/>
        <v>1781600</v>
      </c>
    </row>
    <row r="87" spans="1:9" ht="49.5" customHeight="1">
      <c r="A87" s="18" t="s">
        <v>87</v>
      </c>
      <c r="B87" s="29">
        <v>100562</v>
      </c>
      <c r="C87" s="8" t="s">
        <v>5</v>
      </c>
      <c r="D87" s="9">
        <v>9</v>
      </c>
      <c r="E87" s="9"/>
      <c r="F87" s="11">
        <f t="shared" si="17"/>
        <v>1341000</v>
      </c>
      <c r="G87" s="12">
        <f t="shared" si="13"/>
        <v>402300</v>
      </c>
      <c r="H87" s="12">
        <f t="shared" si="18"/>
        <v>2943000</v>
      </c>
      <c r="I87" s="12">
        <f t="shared" si="14"/>
        <v>2004300</v>
      </c>
    </row>
    <row r="88" spans="1:9" ht="49.5" customHeight="1">
      <c r="A88" s="18" t="s">
        <v>88</v>
      </c>
      <c r="B88" s="29">
        <v>100563</v>
      </c>
      <c r="C88" s="8" t="s">
        <v>5</v>
      </c>
      <c r="D88" s="9">
        <v>11</v>
      </c>
      <c r="E88" s="9"/>
      <c r="F88" s="11">
        <f t="shared" si="17"/>
        <v>1639000</v>
      </c>
      <c r="G88" s="12">
        <f t="shared" si="13"/>
        <v>491700</v>
      </c>
      <c r="H88" s="12">
        <f t="shared" si="18"/>
        <v>3597000</v>
      </c>
      <c r="I88" s="12">
        <f t="shared" si="14"/>
        <v>2449700</v>
      </c>
    </row>
    <row r="89" spans="1:9" ht="49.5" customHeight="1">
      <c r="A89" s="17" t="s">
        <v>150</v>
      </c>
      <c r="B89" s="29">
        <v>100565</v>
      </c>
      <c r="C89" s="8" t="s">
        <v>6</v>
      </c>
      <c r="D89" s="9">
        <v>15</v>
      </c>
      <c r="E89" s="9"/>
      <c r="F89" s="11">
        <f t="shared" si="17"/>
        <v>2235000</v>
      </c>
      <c r="G89" s="12">
        <f t="shared" si="13"/>
        <v>670500</v>
      </c>
      <c r="H89" s="12">
        <f t="shared" si="18"/>
        <v>4905000</v>
      </c>
      <c r="I89" s="12">
        <f t="shared" si="14"/>
        <v>3340500</v>
      </c>
    </row>
    <row r="90" spans="1:9" ht="49.5" customHeight="1">
      <c r="A90" s="17" t="s">
        <v>151</v>
      </c>
      <c r="B90" s="29">
        <v>100570</v>
      </c>
      <c r="C90" s="8" t="s">
        <v>67</v>
      </c>
      <c r="D90" s="9">
        <v>5</v>
      </c>
      <c r="E90" s="9"/>
      <c r="F90" s="11">
        <f t="shared" si="17"/>
        <v>745000</v>
      </c>
      <c r="G90" s="12">
        <f t="shared" si="13"/>
        <v>223500</v>
      </c>
      <c r="H90" s="12">
        <f t="shared" si="18"/>
        <v>1635000</v>
      </c>
      <c r="I90" s="12">
        <f t="shared" si="14"/>
        <v>1113500</v>
      </c>
    </row>
    <row r="91" spans="1:9" ht="49.5" customHeight="1">
      <c r="A91" s="18" t="s">
        <v>89</v>
      </c>
      <c r="B91" s="29">
        <v>100573</v>
      </c>
      <c r="C91" s="8" t="s">
        <v>6</v>
      </c>
      <c r="D91" s="9">
        <v>2</v>
      </c>
      <c r="E91" s="9"/>
      <c r="F91" s="11">
        <f t="shared" si="17"/>
        <v>298000</v>
      </c>
      <c r="G91" s="12">
        <f t="shared" si="13"/>
        <v>89400</v>
      </c>
      <c r="H91" s="12">
        <f t="shared" si="18"/>
        <v>654000</v>
      </c>
      <c r="I91" s="12">
        <f t="shared" si="14"/>
        <v>445400</v>
      </c>
    </row>
    <row r="92" spans="1:9" ht="49.5" customHeight="1">
      <c r="A92" s="18" t="s">
        <v>152</v>
      </c>
      <c r="B92" s="29">
        <v>100575</v>
      </c>
      <c r="C92" s="8" t="s">
        <v>5</v>
      </c>
      <c r="D92" s="10">
        <v>5</v>
      </c>
      <c r="E92" s="10">
        <v>1</v>
      </c>
      <c r="F92" s="11">
        <f t="shared" si="17"/>
        <v>980000</v>
      </c>
      <c r="G92" s="12">
        <f t="shared" si="13"/>
        <v>294000</v>
      </c>
      <c r="H92" s="12">
        <f t="shared" si="18"/>
        <v>2575000</v>
      </c>
      <c r="I92" s="12">
        <f t="shared" si="14"/>
        <v>1889000</v>
      </c>
    </row>
    <row r="93" spans="1:9" ht="49.5" customHeight="1">
      <c r="A93" s="18" t="s">
        <v>153</v>
      </c>
      <c r="B93" s="29">
        <v>100585</v>
      </c>
      <c r="C93" s="8" t="s">
        <v>5</v>
      </c>
      <c r="D93" s="10">
        <v>23</v>
      </c>
      <c r="E93" s="10">
        <v>7</v>
      </c>
      <c r="F93" s="11">
        <f t="shared" si="17"/>
        <v>5072000</v>
      </c>
      <c r="G93" s="12">
        <f t="shared" si="13"/>
        <v>1521600</v>
      </c>
      <c r="H93" s="12">
        <f t="shared" si="18"/>
        <v>14101000</v>
      </c>
      <c r="I93" s="12">
        <f t="shared" si="14"/>
        <v>10550600</v>
      </c>
    </row>
    <row r="94" spans="1:9" ht="49.5" customHeight="1">
      <c r="A94" s="18" t="s">
        <v>154</v>
      </c>
      <c r="B94" s="29">
        <v>100586</v>
      </c>
      <c r="C94" s="8" t="s">
        <v>5</v>
      </c>
      <c r="D94" s="10">
        <v>30</v>
      </c>
      <c r="E94" s="10">
        <v>10</v>
      </c>
      <c r="F94" s="11">
        <f t="shared" si="17"/>
        <v>6820000</v>
      </c>
      <c r="G94" s="12">
        <f t="shared" si="13"/>
        <v>2046000</v>
      </c>
      <c r="H94" s="12">
        <f t="shared" si="18"/>
        <v>19210000</v>
      </c>
      <c r="I94" s="12">
        <f t="shared" si="14"/>
        <v>14436000</v>
      </c>
    </row>
    <row r="95" spans="1:9" ht="49.5" customHeight="1">
      <c r="A95" s="18" t="s">
        <v>155</v>
      </c>
      <c r="B95" s="29">
        <v>100590</v>
      </c>
      <c r="C95" s="8" t="s">
        <v>5</v>
      </c>
      <c r="D95" s="10">
        <v>45</v>
      </c>
      <c r="E95" s="10">
        <v>15</v>
      </c>
      <c r="F95" s="11">
        <f t="shared" si="17"/>
        <v>10230000</v>
      </c>
      <c r="G95" s="12">
        <f t="shared" si="13"/>
        <v>3069000</v>
      </c>
      <c r="H95" s="12">
        <f t="shared" si="18"/>
        <v>28815000</v>
      </c>
      <c r="I95" s="12">
        <f t="shared" si="14"/>
        <v>21654000</v>
      </c>
    </row>
    <row r="96" spans="1:9" ht="49.5" customHeight="1">
      <c r="A96" s="17" t="s">
        <v>156</v>
      </c>
      <c r="B96" s="30">
        <v>100595</v>
      </c>
      <c r="C96" s="8" t="s">
        <v>6</v>
      </c>
      <c r="D96" s="9">
        <v>3.6</v>
      </c>
      <c r="E96" s="9">
        <v>1.2</v>
      </c>
      <c r="F96" s="11">
        <f t="shared" si="17"/>
        <v>818400</v>
      </c>
      <c r="G96" s="12">
        <f t="shared" si="13"/>
        <v>245520</v>
      </c>
      <c r="H96" s="12">
        <f t="shared" si="18"/>
        <v>2305200</v>
      </c>
      <c r="I96" s="12">
        <f t="shared" si="14"/>
        <v>1732320</v>
      </c>
    </row>
    <row r="97" spans="1:9" ht="49.5" customHeight="1">
      <c r="A97" s="18" t="s">
        <v>157</v>
      </c>
      <c r="B97" s="29">
        <v>100600</v>
      </c>
      <c r="C97" s="8" t="s">
        <v>5</v>
      </c>
      <c r="D97" s="9">
        <v>4</v>
      </c>
      <c r="E97" s="10"/>
      <c r="F97" s="11">
        <f t="shared" si="17"/>
        <v>596000</v>
      </c>
      <c r="G97" s="12">
        <f t="shared" si="13"/>
        <v>178800</v>
      </c>
      <c r="H97" s="12">
        <f t="shared" si="18"/>
        <v>1308000</v>
      </c>
      <c r="I97" s="12">
        <f t="shared" si="14"/>
        <v>890800</v>
      </c>
    </row>
    <row r="98" spans="1:9" ht="49.5" customHeight="1">
      <c r="A98" s="18" t="s">
        <v>90</v>
      </c>
      <c r="B98" s="29">
        <v>100605</v>
      </c>
      <c r="C98" s="8" t="s">
        <v>5</v>
      </c>
      <c r="D98" s="10">
        <v>2.5</v>
      </c>
      <c r="E98" s="10">
        <v>1.5</v>
      </c>
      <c r="F98" s="11">
        <f t="shared" si="17"/>
        <v>725000</v>
      </c>
      <c r="G98" s="12">
        <f t="shared" si="13"/>
        <v>217500</v>
      </c>
      <c r="H98" s="12">
        <f t="shared" si="18"/>
        <v>2227500</v>
      </c>
      <c r="I98" s="12">
        <f t="shared" si="14"/>
        <v>1720000</v>
      </c>
    </row>
    <row r="99" spans="1:9" ht="49.5" customHeight="1">
      <c r="A99" s="18" t="s">
        <v>158</v>
      </c>
      <c r="B99" s="29">
        <v>100620</v>
      </c>
      <c r="C99" s="8" t="s">
        <v>5</v>
      </c>
      <c r="D99" s="10">
        <v>2.5</v>
      </c>
      <c r="E99" s="10">
        <v>1.5</v>
      </c>
      <c r="F99" s="11">
        <f t="shared" si="17"/>
        <v>725000</v>
      </c>
      <c r="G99" s="12">
        <f t="shared" si="13"/>
        <v>217500</v>
      </c>
      <c r="H99" s="12">
        <f t="shared" si="18"/>
        <v>2227500</v>
      </c>
      <c r="I99" s="12">
        <f t="shared" si="14"/>
        <v>1720000</v>
      </c>
    </row>
    <row r="100" spans="1:9" ht="49.5" customHeight="1">
      <c r="A100" s="18" t="s">
        <v>91</v>
      </c>
      <c r="B100" s="29">
        <v>100623</v>
      </c>
      <c r="C100" s="8" t="s">
        <v>6</v>
      </c>
      <c r="D100" s="10">
        <v>3</v>
      </c>
      <c r="E100" s="10">
        <v>2</v>
      </c>
      <c r="F100" s="11">
        <f t="shared" si="17"/>
        <v>917000</v>
      </c>
      <c r="G100" s="12">
        <f t="shared" ref="G100:G131" si="19">F100*30%</f>
        <v>275100</v>
      </c>
      <c r="H100" s="12">
        <f t="shared" si="18"/>
        <v>2861000</v>
      </c>
      <c r="I100" s="12">
        <f t="shared" ref="I100:I131" si="20">H100-(F100*70%)</f>
        <v>2219100</v>
      </c>
    </row>
    <row r="101" spans="1:9" ht="49.5" customHeight="1">
      <c r="A101" s="18" t="s">
        <v>92</v>
      </c>
      <c r="B101" s="29">
        <v>100625</v>
      </c>
      <c r="C101" s="8" t="s">
        <v>6</v>
      </c>
      <c r="D101" s="10">
        <v>2</v>
      </c>
      <c r="E101" s="10">
        <v>2</v>
      </c>
      <c r="F101" s="11">
        <f t="shared" si="17"/>
        <v>768000</v>
      </c>
      <c r="G101" s="12">
        <f t="shared" si="19"/>
        <v>230400</v>
      </c>
      <c r="H101" s="12">
        <f t="shared" si="18"/>
        <v>2534000</v>
      </c>
      <c r="I101" s="12">
        <f t="shared" si="20"/>
        <v>1996400</v>
      </c>
    </row>
    <row r="102" spans="1:9" ht="49.5" customHeight="1">
      <c r="A102" s="18" t="s">
        <v>93</v>
      </c>
      <c r="B102" s="29">
        <v>100627</v>
      </c>
      <c r="C102" s="8" t="s">
        <v>6</v>
      </c>
      <c r="D102" s="9">
        <v>3</v>
      </c>
      <c r="E102" s="10"/>
      <c r="F102" s="11">
        <f t="shared" si="17"/>
        <v>447000</v>
      </c>
      <c r="G102" s="12">
        <f t="shared" si="19"/>
        <v>134100</v>
      </c>
      <c r="H102" s="12">
        <f t="shared" si="18"/>
        <v>981000</v>
      </c>
      <c r="I102" s="12">
        <f t="shared" si="20"/>
        <v>668100</v>
      </c>
    </row>
    <row r="103" spans="1:9" ht="49.5" customHeight="1">
      <c r="A103" s="18" t="s">
        <v>94</v>
      </c>
      <c r="B103" s="29">
        <v>100629</v>
      </c>
      <c r="C103" s="8" t="s">
        <v>6</v>
      </c>
      <c r="D103" s="9">
        <v>2</v>
      </c>
      <c r="E103" s="10"/>
      <c r="F103" s="11">
        <f t="shared" si="17"/>
        <v>298000</v>
      </c>
      <c r="G103" s="12">
        <f t="shared" si="19"/>
        <v>89400</v>
      </c>
      <c r="H103" s="12">
        <f t="shared" si="18"/>
        <v>654000</v>
      </c>
      <c r="I103" s="12">
        <f t="shared" si="20"/>
        <v>445400</v>
      </c>
    </row>
    <row r="104" spans="1:9" ht="49.5" customHeight="1">
      <c r="A104" s="17" t="s">
        <v>95</v>
      </c>
      <c r="B104" s="30">
        <v>100630</v>
      </c>
      <c r="C104" s="8" t="s">
        <v>5</v>
      </c>
      <c r="D104" s="9">
        <v>2.5</v>
      </c>
      <c r="E104" s="9"/>
      <c r="F104" s="11">
        <f t="shared" si="17"/>
        <v>372500</v>
      </c>
      <c r="G104" s="12">
        <f t="shared" si="19"/>
        <v>111750</v>
      </c>
      <c r="H104" s="12">
        <f t="shared" si="18"/>
        <v>817500</v>
      </c>
      <c r="I104" s="12">
        <f t="shared" si="20"/>
        <v>556750</v>
      </c>
    </row>
    <row r="105" spans="1:9" ht="49.5" customHeight="1">
      <c r="A105" s="17" t="s">
        <v>159</v>
      </c>
      <c r="B105" s="30">
        <v>100635</v>
      </c>
      <c r="C105" s="9" t="s">
        <v>13</v>
      </c>
      <c r="D105" s="9">
        <v>1</v>
      </c>
      <c r="E105" s="9"/>
      <c r="F105" s="11">
        <f t="shared" si="17"/>
        <v>149000</v>
      </c>
      <c r="G105" s="12">
        <f t="shared" si="19"/>
        <v>44700</v>
      </c>
      <c r="H105" s="12">
        <f t="shared" si="18"/>
        <v>327000</v>
      </c>
      <c r="I105" s="12">
        <f t="shared" si="20"/>
        <v>222700</v>
      </c>
    </row>
    <row r="106" spans="1:9" ht="49.5" customHeight="1">
      <c r="A106" s="17" t="s">
        <v>96</v>
      </c>
      <c r="B106" s="30">
        <v>100640</v>
      </c>
      <c r="C106" s="8"/>
      <c r="D106" s="9">
        <v>9</v>
      </c>
      <c r="E106" s="9"/>
      <c r="F106" s="11">
        <f>(D106*149000)+(E106*218000)</f>
        <v>1341000</v>
      </c>
      <c r="G106" s="12">
        <f t="shared" si="19"/>
        <v>402300</v>
      </c>
      <c r="H106" s="12">
        <f>(D106*581000)+(E106*1504000)</f>
        <v>5229000</v>
      </c>
      <c r="I106" s="12">
        <f t="shared" si="20"/>
        <v>4290300</v>
      </c>
    </row>
    <row r="107" spans="1:9" ht="49.5" customHeight="1">
      <c r="A107" s="18" t="s">
        <v>160</v>
      </c>
      <c r="B107" s="29">
        <v>100645</v>
      </c>
      <c r="C107" s="8" t="s">
        <v>5</v>
      </c>
      <c r="D107" s="9">
        <v>2.5</v>
      </c>
      <c r="E107" s="10"/>
      <c r="F107" s="11">
        <f>(D107*149000)+(E107*235000)</f>
        <v>372500</v>
      </c>
      <c r="G107" s="12">
        <f t="shared" si="19"/>
        <v>111750</v>
      </c>
      <c r="H107" s="12">
        <f>(D107*327000)+(E107*940000)</f>
        <v>817500</v>
      </c>
      <c r="I107" s="12">
        <f t="shared" si="20"/>
        <v>556750</v>
      </c>
    </row>
    <row r="108" spans="1:9" ht="49.5" customHeight="1">
      <c r="A108" s="17" t="s">
        <v>161</v>
      </c>
      <c r="B108" s="30">
        <v>100650</v>
      </c>
      <c r="C108" s="8" t="s">
        <v>5</v>
      </c>
      <c r="D108" s="9">
        <v>3.5</v>
      </c>
      <c r="E108" s="9"/>
      <c r="F108" s="11">
        <f t="shared" ref="F108:F110" si="21">(D108*149000)+(E108*235000)</f>
        <v>521500</v>
      </c>
      <c r="G108" s="12">
        <f t="shared" si="19"/>
        <v>156450</v>
      </c>
      <c r="H108" s="12">
        <f t="shared" ref="H108:H110" si="22">(D108*327000)+(E108*940000)</f>
        <v>1144500</v>
      </c>
      <c r="I108" s="12">
        <f t="shared" si="20"/>
        <v>779450</v>
      </c>
    </row>
    <row r="109" spans="1:9" ht="49.5" customHeight="1">
      <c r="A109" s="18" t="s">
        <v>162</v>
      </c>
      <c r="B109" s="29">
        <v>100655</v>
      </c>
      <c r="C109" s="8" t="s">
        <v>5</v>
      </c>
      <c r="D109" s="10">
        <v>10</v>
      </c>
      <c r="E109" s="10">
        <v>5</v>
      </c>
      <c r="F109" s="11">
        <f t="shared" si="21"/>
        <v>2665000</v>
      </c>
      <c r="G109" s="12">
        <f t="shared" si="19"/>
        <v>799500</v>
      </c>
      <c r="H109" s="12">
        <f t="shared" si="22"/>
        <v>7970000</v>
      </c>
      <c r="I109" s="12">
        <f t="shared" si="20"/>
        <v>6104500</v>
      </c>
    </row>
    <row r="110" spans="1:9" ht="49.5" customHeight="1">
      <c r="A110" s="18" t="s">
        <v>163</v>
      </c>
      <c r="B110" s="29">
        <v>100660</v>
      </c>
      <c r="C110" s="8" t="s">
        <v>5</v>
      </c>
      <c r="D110" s="10">
        <v>14</v>
      </c>
      <c r="E110" s="10">
        <v>5</v>
      </c>
      <c r="F110" s="11">
        <f t="shared" si="21"/>
        <v>3261000</v>
      </c>
      <c r="G110" s="12">
        <f t="shared" si="19"/>
        <v>978300</v>
      </c>
      <c r="H110" s="12">
        <f t="shared" si="22"/>
        <v>9278000</v>
      </c>
      <c r="I110" s="12">
        <f t="shared" si="20"/>
        <v>6995300</v>
      </c>
    </row>
    <row r="111" spans="1:9" ht="49.5" customHeight="1">
      <c r="A111" s="17" t="s">
        <v>97</v>
      </c>
      <c r="B111" s="30">
        <v>100750</v>
      </c>
      <c r="C111" s="8" t="s">
        <v>71</v>
      </c>
      <c r="D111" s="9">
        <v>45</v>
      </c>
      <c r="E111" s="9"/>
      <c r="F111" s="11">
        <f>(D111*149000)+(E111*218000)</f>
        <v>6705000</v>
      </c>
      <c r="G111" s="12">
        <f t="shared" si="19"/>
        <v>2011500</v>
      </c>
      <c r="H111" s="12">
        <f>(D111*581000)+(E111*1504000)</f>
        <v>26145000</v>
      </c>
      <c r="I111" s="12">
        <f t="shared" si="20"/>
        <v>21451500</v>
      </c>
    </row>
    <row r="112" spans="1:9" ht="49.5" customHeight="1">
      <c r="A112" s="18" t="s">
        <v>164</v>
      </c>
      <c r="B112" s="29">
        <v>100755</v>
      </c>
      <c r="C112" s="8"/>
      <c r="D112" s="9">
        <v>60</v>
      </c>
      <c r="E112" s="10"/>
      <c r="F112" s="11">
        <f t="shared" ref="F112:F124" si="23">(D112*149000)+(E112*218000)</f>
        <v>8940000</v>
      </c>
      <c r="G112" s="12">
        <f t="shared" si="19"/>
        <v>2682000</v>
      </c>
      <c r="H112" s="12">
        <f t="shared" ref="H112:H124" si="24">(D112*581000)+(E112*1504000)</f>
        <v>34860000</v>
      </c>
      <c r="I112" s="12">
        <f t="shared" si="20"/>
        <v>28602000</v>
      </c>
    </row>
    <row r="113" spans="1:9" ht="49.5" customHeight="1">
      <c r="A113" s="17" t="s">
        <v>98</v>
      </c>
      <c r="B113" s="30">
        <v>100760</v>
      </c>
      <c r="C113" s="8" t="s">
        <v>71</v>
      </c>
      <c r="D113" s="9">
        <v>20</v>
      </c>
      <c r="E113" s="9"/>
      <c r="F113" s="11">
        <f t="shared" si="23"/>
        <v>2980000</v>
      </c>
      <c r="G113" s="12">
        <f t="shared" si="19"/>
        <v>894000</v>
      </c>
      <c r="H113" s="12">
        <f t="shared" si="24"/>
        <v>11620000</v>
      </c>
      <c r="I113" s="12">
        <f t="shared" si="20"/>
        <v>9534000</v>
      </c>
    </row>
    <row r="114" spans="1:9" ht="49.5" customHeight="1">
      <c r="A114" s="18" t="s">
        <v>99</v>
      </c>
      <c r="B114" s="29">
        <v>100765</v>
      </c>
      <c r="C114" s="8" t="s">
        <v>71</v>
      </c>
      <c r="D114" s="9">
        <v>33</v>
      </c>
      <c r="E114" s="10"/>
      <c r="F114" s="11">
        <f t="shared" si="23"/>
        <v>4917000</v>
      </c>
      <c r="G114" s="12">
        <f t="shared" si="19"/>
        <v>1475100</v>
      </c>
      <c r="H114" s="12">
        <f t="shared" si="24"/>
        <v>19173000</v>
      </c>
      <c r="I114" s="12">
        <f t="shared" si="20"/>
        <v>15731100</v>
      </c>
    </row>
    <row r="115" spans="1:9" ht="49.5" customHeight="1">
      <c r="A115" s="17" t="s">
        <v>100</v>
      </c>
      <c r="B115" s="30">
        <v>100770</v>
      </c>
      <c r="C115" s="8" t="s">
        <v>71</v>
      </c>
      <c r="D115" s="9">
        <v>20</v>
      </c>
      <c r="E115" s="9"/>
      <c r="F115" s="11">
        <f t="shared" si="23"/>
        <v>2980000</v>
      </c>
      <c r="G115" s="12">
        <f t="shared" si="19"/>
        <v>894000</v>
      </c>
      <c r="H115" s="12">
        <f t="shared" si="24"/>
        <v>11620000</v>
      </c>
      <c r="I115" s="12">
        <f t="shared" si="20"/>
        <v>9534000</v>
      </c>
    </row>
    <row r="116" spans="1:9" ht="49.5" customHeight="1">
      <c r="A116" s="17" t="s">
        <v>165</v>
      </c>
      <c r="B116" s="30">
        <v>100775</v>
      </c>
      <c r="C116" s="8" t="s">
        <v>71</v>
      </c>
      <c r="D116" s="9">
        <v>30</v>
      </c>
      <c r="E116" s="9"/>
      <c r="F116" s="11">
        <f t="shared" si="23"/>
        <v>4470000</v>
      </c>
      <c r="G116" s="12">
        <f t="shared" si="19"/>
        <v>1341000</v>
      </c>
      <c r="H116" s="12">
        <f t="shared" si="24"/>
        <v>17430000</v>
      </c>
      <c r="I116" s="12">
        <f t="shared" si="20"/>
        <v>14301000</v>
      </c>
    </row>
    <row r="117" spans="1:9" ht="49.5" customHeight="1">
      <c r="A117" s="18" t="s">
        <v>166</v>
      </c>
      <c r="B117" s="29">
        <v>100780</v>
      </c>
      <c r="C117" s="8"/>
      <c r="D117" s="9">
        <v>35</v>
      </c>
      <c r="E117" s="10"/>
      <c r="F117" s="11">
        <f t="shared" si="23"/>
        <v>5215000</v>
      </c>
      <c r="G117" s="12">
        <f t="shared" si="19"/>
        <v>1564500</v>
      </c>
      <c r="H117" s="12">
        <f t="shared" si="24"/>
        <v>20335000</v>
      </c>
      <c r="I117" s="12">
        <f t="shared" si="20"/>
        <v>16684500</v>
      </c>
    </row>
    <row r="118" spans="1:9" ht="49.5" customHeight="1">
      <c r="A118" s="17" t="s">
        <v>101</v>
      </c>
      <c r="B118" s="30">
        <v>100800</v>
      </c>
      <c r="C118" s="8" t="s">
        <v>71</v>
      </c>
      <c r="D118" s="9">
        <v>18</v>
      </c>
      <c r="E118" s="9"/>
      <c r="F118" s="11">
        <f t="shared" si="23"/>
        <v>2682000</v>
      </c>
      <c r="G118" s="12">
        <f t="shared" si="19"/>
        <v>804600</v>
      </c>
      <c r="H118" s="12">
        <f t="shared" si="24"/>
        <v>10458000</v>
      </c>
      <c r="I118" s="12">
        <f t="shared" si="20"/>
        <v>8580600</v>
      </c>
    </row>
    <row r="119" spans="1:9" ht="49.5" customHeight="1">
      <c r="A119" s="17" t="s">
        <v>102</v>
      </c>
      <c r="B119" s="30">
        <v>100805</v>
      </c>
      <c r="C119" s="8" t="s">
        <v>71</v>
      </c>
      <c r="D119" s="9">
        <v>20</v>
      </c>
      <c r="E119" s="9"/>
      <c r="F119" s="11">
        <f t="shared" si="23"/>
        <v>2980000</v>
      </c>
      <c r="G119" s="12">
        <f t="shared" si="19"/>
        <v>894000</v>
      </c>
      <c r="H119" s="12">
        <f t="shared" si="24"/>
        <v>11620000</v>
      </c>
      <c r="I119" s="12">
        <f t="shared" si="20"/>
        <v>9534000</v>
      </c>
    </row>
    <row r="120" spans="1:9" ht="49.5" customHeight="1">
      <c r="A120" s="17" t="s">
        <v>103</v>
      </c>
      <c r="B120" s="30">
        <v>100810</v>
      </c>
      <c r="C120" s="8" t="s">
        <v>71</v>
      </c>
      <c r="D120" s="9">
        <v>6.8</v>
      </c>
      <c r="E120" s="9"/>
      <c r="F120" s="11">
        <f t="shared" si="23"/>
        <v>1013200</v>
      </c>
      <c r="G120" s="12">
        <f t="shared" si="19"/>
        <v>303960</v>
      </c>
      <c r="H120" s="12">
        <f t="shared" si="24"/>
        <v>3950800</v>
      </c>
      <c r="I120" s="12">
        <f t="shared" si="20"/>
        <v>3241560</v>
      </c>
    </row>
    <row r="121" spans="1:9" ht="49.5" customHeight="1">
      <c r="A121" s="18" t="s">
        <v>104</v>
      </c>
      <c r="B121" s="29">
        <v>100820</v>
      </c>
      <c r="C121" s="8" t="s">
        <v>71</v>
      </c>
      <c r="D121" s="9">
        <v>30</v>
      </c>
      <c r="E121" s="10"/>
      <c r="F121" s="11">
        <f t="shared" si="23"/>
        <v>4470000</v>
      </c>
      <c r="G121" s="12">
        <f t="shared" si="19"/>
        <v>1341000</v>
      </c>
      <c r="H121" s="12">
        <f t="shared" si="24"/>
        <v>17430000</v>
      </c>
      <c r="I121" s="12">
        <f t="shared" si="20"/>
        <v>14301000</v>
      </c>
    </row>
    <row r="122" spans="1:9" ht="49.5" customHeight="1">
      <c r="A122" s="18" t="s">
        <v>105</v>
      </c>
      <c r="B122" s="29">
        <v>100825</v>
      </c>
      <c r="C122" s="8" t="s">
        <v>71</v>
      </c>
      <c r="D122" s="9">
        <v>28.5</v>
      </c>
      <c r="E122" s="10"/>
      <c r="F122" s="11">
        <f t="shared" si="23"/>
        <v>4246500</v>
      </c>
      <c r="G122" s="12">
        <f t="shared" si="19"/>
        <v>1273950</v>
      </c>
      <c r="H122" s="12">
        <f t="shared" si="24"/>
        <v>16558500</v>
      </c>
      <c r="I122" s="12">
        <f t="shared" si="20"/>
        <v>13585950</v>
      </c>
    </row>
    <row r="123" spans="1:9" ht="49.5" customHeight="1">
      <c r="A123" s="18" t="s">
        <v>106</v>
      </c>
      <c r="B123" s="29">
        <v>100830</v>
      </c>
      <c r="C123" s="8" t="s">
        <v>71</v>
      </c>
      <c r="D123" s="9">
        <v>45</v>
      </c>
      <c r="E123" s="10"/>
      <c r="F123" s="11">
        <f t="shared" si="23"/>
        <v>6705000</v>
      </c>
      <c r="G123" s="12">
        <f t="shared" si="19"/>
        <v>2011500</v>
      </c>
      <c r="H123" s="12">
        <f t="shared" si="24"/>
        <v>26145000</v>
      </c>
      <c r="I123" s="12">
        <f t="shared" si="20"/>
        <v>21451500</v>
      </c>
    </row>
    <row r="124" spans="1:9" ht="49.5" customHeight="1">
      <c r="A124" s="18" t="s">
        <v>107</v>
      </c>
      <c r="B124" s="29">
        <v>100840</v>
      </c>
      <c r="C124" s="8" t="s">
        <v>71</v>
      </c>
      <c r="D124" s="9">
        <v>50</v>
      </c>
      <c r="E124" s="10"/>
      <c r="F124" s="11">
        <f t="shared" si="23"/>
        <v>7450000</v>
      </c>
      <c r="G124" s="12">
        <f t="shared" si="19"/>
        <v>2235000</v>
      </c>
      <c r="H124" s="12">
        <f t="shared" si="24"/>
        <v>29050000</v>
      </c>
      <c r="I124" s="12">
        <f t="shared" si="20"/>
        <v>23835000</v>
      </c>
    </row>
    <row r="125" spans="1:9" ht="49.5" customHeight="1">
      <c r="A125" s="24" t="s">
        <v>122</v>
      </c>
      <c r="B125" s="32">
        <v>200065</v>
      </c>
      <c r="C125" s="5" t="s">
        <v>5</v>
      </c>
      <c r="D125" s="3">
        <v>1.5</v>
      </c>
      <c r="E125" s="4"/>
      <c r="F125" s="11">
        <f>(D125*149000)+(E125*235000)</f>
        <v>223500</v>
      </c>
      <c r="G125" s="12">
        <f t="shared" si="19"/>
        <v>67050</v>
      </c>
      <c r="H125" s="12">
        <f>(D125*327000)+(E125*940000)</f>
        <v>490500</v>
      </c>
      <c r="I125" s="12">
        <f t="shared" si="20"/>
        <v>334050</v>
      </c>
    </row>
    <row r="126" spans="1:9" ht="49.5" customHeight="1">
      <c r="A126" s="24" t="s">
        <v>25</v>
      </c>
      <c r="B126" s="32">
        <v>200066</v>
      </c>
      <c r="C126" s="5" t="s">
        <v>5</v>
      </c>
      <c r="D126" s="3">
        <v>3</v>
      </c>
      <c r="E126" s="4"/>
      <c r="F126" s="11">
        <f t="shared" ref="F126:F127" si="25">(D126*149000)+(E126*235000)</f>
        <v>447000</v>
      </c>
      <c r="G126" s="12">
        <f t="shared" si="19"/>
        <v>134100</v>
      </c>
      <c r="H126" s="12">
        <f t="shared" ref="H126:H127" si="26">(D126*327000)+(E126*940000)</f>
        <v>981000</v>
      </c>
      <c r="I126" s="12">
        <f t="shared" si="20"/>
        <v>668100</v>
      </c>
    </row>
    <row r="127" spans="1:9" ht="49.5" customHeight="1">
      <c r="A127" s="24" t="s">
        <v>26</v>
      </c>
      <c r="B127" s="32">
        <v>200067</v>
      </c>
      <c r="C127" s="5" t="s">
        <v>5</v>
      </c>
      <c r="D127" s="3">
        <v>4</v>
      </c>
      <c r="E127" s="4"/>
      <c r="F127" s="11">
        <f t="shared" si="25"/>
        <v>596000</v>
      </c>
      <c r="G127" s="12">
        <f t="shared" si="19"/>
        <v>178800</v>
      </c>
      <c r="H127" s="12">
        <f t="shared" si="26"/>
        <v>1308000</v>
      </c>
      <c r="I127" s="12">
        <f t="shared" si="20"/>
        <v>890800</v>
      </c>
    </row>
    <row r="128" spans="1:9" ht="49.5" customHeight="1">
      <c r="A128" s="23" t="s">
        <v>22</v>
      </c>
      <c r="B128" s="28">
        <v>400565</v>
      </c>
      <c r="C128" s="1" t="s">
        <v>5</v>
      </c>
      <c r="D128" s="3">
        <v>10.5</v>
      </c>
      <c r="E128" s="3">
        <v>5.5</v>
      </c>
      <c r="F128" s="11">
        <f>(D128*149000)+(E128*235000)</f>
        <v>2857000</v>
      </c>
      <c r="G128" s="12">
        <f t="shared" si="19"/>
        <v>857100</v>
      </c>
      <c r="H128" s="12">
        <f>(D128*327000)+(E128*940000)</f>
        <v>8603500</v>
      </c>
      <c r="I128" s="12">
        <f t="shared" si="20"/>
        <v>6603600</v>
      </c>
    </row>
    <row r="129" spans="1:9" ht="63.75" customHeight="1">
      <c r="A129" s="14" t="s">
        <v>24</v>
      </c>
      <c r="B129" s="28">
        <v>401075</v>
      </c>
      <c r="C129" s="1" t="s">
        <v>5</v>
      </c>
      <c r="D129" s="3">
        <v>12</v>
      </c>
      <c r="E129" s="3">
        <v>6</v>
      </c>
      <c r="F129" s="11">
        <f t="shared" ref="F129:F130" si="27">(D129*149000)+(E129*235000)</f>
        <v>3198000</v>
      </c>
      <c r="G129" s="12">
        <f t="shared" si="19"/>
        <v>959400</v>
      </c>
      <c r="H129" s="12">
        <f t="shared" ref="H129:H130" si="28">(D129*327000)+(E129*940000)</f>
        <v>9564000</v>
      </c>
      <c r="I129" s="12">
        <f t="shared" si="20"/>
        <v>7325400</v>
      </c>
    </row>
    <row r="130" spans="1:9" ht="49.5" customHeight="1">
      <c r="A130" s="23" t="s">
        <v>23</v>
      </c>
      <c r="B130" s="28">
        <v>401360</v>
      </c>
      <c r="C130" s="1" t="s">
        <v>5</v>
      </c>
      <c r="D130" s="3">
        <v>16</v>
      </c>
      <c r="E130" s="3">
        <v>8</v>
      </c>
      <c r="F130" s="11">
        <f t="shared" si="27"/>
        <v>4264000</v>
      </c>
      <c r="G130" s="12">
        <f t="shared" si="19"/>
        <v>1279200</v>
      </c>
      <c r="H130" s="12">
        <f t="shared" si="28"/>
        <v>12752000</v>
      </c>
      <c r="I130" s="12">
        <f t="shared" si="20"/>
        <v>9767200</v>
      </c>
    </row>
    <row r="131" spans="1:9" ht="49.5" customHeight="1">
      <c r="A131" s="24" t="s">
        <v>30</v>
      </c>
      <c r="B131" s="32">
        <v>500440</v>
      </c>
      <c r="C131" s="1" t="s">
        <v>5</v>
      </c>
      <c r="D131" s="3">
        <v>1</v>
      </c>
      <c r="E131" s="4"/>
      <c r="F131" s="11">
        <f>(D131*149000)+(E131*235000)</f>
        <v>149000</v>
      </c>
      <c r="G131" s="12">
        <f t="shared" si="19"/>
        <v>44700</v>
      </c>
      <c r="H131" s="12">
        <f>(D131*327000)+(E131*940000)</f>
        <v>327000</v>
      </c>
      <c r="I131" s="12">
        <f t="shared" si="20"/>
        <v>222700</v>
      </c>
    </row>
    <row r="132" spans="1:9" ht="49.5" customHeight="1">
      <c r="A132" s="24" t="s">
        <v>31</v>
      </c>
      <c r="B132" s="32">
        <v>500445</v>
      </c>
      <c r="C132" s="1" t="s">
        <v>5</v>
      </c>
      <c r="D132" s="3">
        <v>0.5</v>
      </c>
      <c r="E132" s="4"/>
      <c r="F132" s="11">
        <f t="shared" ref="F132:F133" si="29">(D132*149000)+(E132*235000)</f>
        <v>74500</v>
      </c>
      <c r="G132" s="12">
        <f t="shared" ref="G132:G162" si="30">F132*30%</f>
        <v>22350</v>
      </c>
      <c r="H132" s="12">
        <f t="shared" ref="H132:H133" si="31">(D132*327000)+(E132*940000)</f>
        <v>163500</v>
      </c>
      <c r="I132" s="12">
        <f t="shared" ref="I132:I162" si="32">H132-(F132*70%)</f>
        <v>111350</v>
      </c>
    </row>
    <row r="133" spans="1:9" ht="49.5" customHeight="1">
      <c r="A133" s="15" t="s">
        <v>167</v>
      </c>
      <c r="B133" s="32">
        <v>500955</v>
      </c>
      <c r="C133" s="1" t="s">
        <v>5</v>
      </c>
      <c r="D133" s="3">
        <v>10</v>
      </c>
      <c r="E133" s="4"/>
      <c r="F133" s="11">
        <f t="shared" si="29"/>
        <v>1490000</v>
      </c>
      <c r="G133" s="12">
        <f t="shared" si="30"/>
        <v>447000</v>
      </c>
      <c r="H133" s="12">
        <f t="shared" si="31"/>
        <v>3270000</v>
      </c>
      <c r="I133" s="12">
        <f t="shared" si="32"/>
        <v>2227000</v>
      </c>
    </row>
    <row r="134" spans="1:9" ht="49.5" customHeight="1">
      <c r="A134" s="14" t="s">
        <v>168</v>
      </c>
      <c r="B134" s="28">
        <v>501420</v>
      </c>
      <c r="C134" s="6">
        <v>0</v>
      </c>
      <c r="D134" s="3">
        <v>2.8</v>
      </c>
      <c r="E134" s="3"/>
      <c r="F134" s="11">
        <f>(D134*149000)+(E134*218000)</f>
        <v>417200</v>
      </c>
      <c r="G134" s="12">
        <f t="shared" si="30"/>
        <v>125160</v>
      </c>
      <c r="H134" s="12">
        <f>(D134*581000)+(E134*1504000)</f>
        <v>1626800</v>
      </c>
      <c r="I134" s="12">
        <f t="shared" si="32"/>
        <v>1334760</v>
      </c>
    </row>
    <row r="135" spans="1:9" ht="49.5" customHeight="1">
      <c r="A135" s="14" t="s">
        <v>41</v>
      </c>
      <c r="B135" s="28">
        <v>501525</v>
      </c>
      <c r="C135" s="6">
        <v>0</v>
      </c>
      <c r="D135" s="3">
        <v>5</v>
      </c>
      <c r="E135" s="3">
        <v>2.5</v>
      </c>
      <c r="F135" s="11">
        <f t="shared" ref="F135:F136" si="33">(D135*149000)+(E135*218000)</f>
        <v>1290000</v>
      </c>
      <c r="G135" s="12">
        <f t="shared" si="30"/>
        <v>387000</v>
      </c>
      <c r="H135" s="12">
        <f>(D135*581000)+(E135*1504000)</f>
        <v>6665000</v>
      </c>
      <c r="I135" s="12">
        <f t="shared" si="32"/>
        <v>5762000</v>
      </c>
    </row>
    <row r="136" spans="1:9" ht="49.5" customHeight="1">
      <c r="A136" s="14" t="s">
        <v>36</v>
      </c>
      <c r="B136" s="28">
        <v>501565</v>
      </c>
      <c r="C136" s="6">
        <v>0</v>
      </c>
      <c r="D136" s="3">
        <v>1.5</v>
      </c>
      <c r="E136" s="3"/>
      <c r="F136" s="11">
        <f t="shared" si="33"/>
        <v>223500</v>
      </c>
      <c r="G136" s="12">
        <f t="shared" si="30"/>
        <v>67050</v>
      </c>
      <c r="H136" s="12">
        <f>(D136*581000)+(E136*1504000)</f>
        <v>871500</v>
      </c>
      <c r="I136" s="12">
        <f t="shared" si="32"/>
        <v>715050</v>
      </c>
    </row>
    <row r="137" spans="1:9" ht="49.5" customHeight="1">
      <c r="A137" s="15" t="s">
        <v>37</v>
      </c>
      <c r="B137" s="32">
        <v>501697</v>
      </c>
      <c r="C137" s="1" t="s">
        <v>6</v>
      </c>
      <c r="D137" s="4">
        <v>7</v>
      </c>
      <c r="E137" s="4">
        <v>5</v>
      </c>
      <c r="F137" s="11">
        <f t="shared" ref="F137:F146" si="34">(D137*149000)+(E137*235000)</f>
        <v>2218000</v>
      </c>
      <c r="G137" s="12">
        <f t="shared" si="30"/>
        <v>665400</v>
      </c>
      <c r="H137" s="12">
        <f>(D137*327000)+(E137*940000)</f>
        <v>6989000</v>
      </c>
      <c r="I137" s="12">
        <f t="shared" si="32"/>
        <v>5436400</v>
      </c>
    </row>
    <row r="138" spans="1:9" ht="49.5" customHeight="1">
      <c r="A138" s="14" t="s">
        <v>39</v>
      </c>
      <c r="B138" s="28">
        <v>501715</v>
      </c>
      <c r="C138" s="6">
        <v>0</v>
      </c>
      <c r="D138" s="3">
        <v>5.5</v>
      </c>
      <c r="E138" s="3"/>
      <c r="F138" s="11">
        <f>(D138*149000)+(E138*218000)</f>
        <v>819500</v>
      </c>
      <c r="G138" s="12">
        <f t="shared" si="30"/>
        <v>245850</v>
      </c>
      <c r="H138" s="12">
        <f>(D138*581000)+(E138*1504000)</f>
        <v>3195500</v>
      </c>
      <c r="I138" s="12">
        <f t="shared" si="32"/>
        <v>2621850</v>
      </c>
    </row>
    <row r="139" spans="1:9" ht="49.5" customHeight="1">
      <c r="A139" s="14" t="s">
        <v>40</v>
      </c>
      <c r="B139" s="28">
        <v>501735</v>
      </c>
      <c r="C139" s="6">
        <v>0</v>
      </c>
      <c r="D139" s="3">
        <v>4</v>
      </c>
      <c r="E139" s="3">
        <v>2</v>
      </c>
      <c r="F139" s="11">
        <f>(D139*149000)+(E139*218000)</f>
        <v>1032000</v>
      </c>
      <c r="G139" s="12">
        <f t="shared" si="30"/>
        <v>309600</v>
      </c>
      <c r="H139" s="12">
        <f>(D139*581000)+(E139*1504000)</f>
        <v>5332000</v>
      </c>
      <c r="I139" s="12">
        <f t="shared" si="32"/>
        <v>4609600</v>
      </c>
    </row>
    <row r="140" spans="1:9" ht="49.5" customHeight="1">
      <c r="A140" s="24" t="s">
        <v>32</v>
      </c>
      <c r="B140" s="28">
        <v>501790</v>
      </c>
      <c r="C140" s="1" t="s">
        <v>5</v>
      </c>
      <c r="D140" s="3">
        <v>1.5</v>
      </c>
      <c r="E140" s="3"/>
      <c r="F140" s="11">
        <f t="shared" si="34"/>
        <v>223500</v>
      </c>
      <c r="G140" s="12">
        <f t="shared" si="30"/>
        <v>67050</v>
      </c>
      <c r="H140" s="12">
        <f>(D140*327000)+(E140*940000)</f>
        <v>490500</v>
      </c>
      <c r="I140" s="12">
        <f t="shared" si="32"/>
        <v>334050</v>
      </c>
    </row>
    <row r="141" spans="1:9" ht="49.5" customHeight="1">
      <c r="A141" s="24" t="s">
        <v>33</v>
      </c>
      <c r="B141" s="28">
        <v>501860</v>
      </c>
      <c r="C141" s="1" t="s">
        <v>6</v>
      </c>
      <c r="D141" s="3">
        <v>2</v>
      </c>
      <c r="E141" s="3"/>
      <c r="F141" s="11">
        <f t="shared" si="34"/>
        <v>298000</v>
      </c>
      <c r="G141" s="12">
        <f t="shared" si="30"/>
        <v>89400</v>
      </c>
      <c r="H141" s="12">
        <f>(D141*327000)+(E141*940000)</f>
        <v>654000</v>
      </c>
      <c r="I141" s="12">
        <f t="shared" si="32"/>
        <v>445400</v>
      </c>
    </row>
    <row r="142" spans="1:9" ht="49.5" customHeight="1">
      <c r="A142" s="15" t="s">
        <v>34</v>
      </c>
      <c r="B142" s="28">
        <v>501865</v>
      </c>
      <c r="C142" s="1" t="s">
        <v>5</v>
      </c>
      <c r="D142" s="3">
        <v>1</v>
      </c>
      <c r="E142" s="3"/>
      <c r="F142" s="11">
        <f t="shared" si="34"/>
        <v>149000</v>
      </c>
      <c r="G142" s="12">
        <f t="shared" si="30"/>
        <v>44700</v>
      </c>
      <c r="H142" s="12">
        <f>(D142*327000)+(E142*940000)</f>
        <v>327000</v>
      </c>
      <c r="I142" s="12">
        <f t="shared" si="32"/>
        <v>222700</v>
      </c>
    </row>
    <row r="143" spans="1:9" ht="49.5" customHeight="1">
      <c r="A143" s="23" t="s">
        <v>123</v>
      </c>
      <c r="B143" s="28">
        <v>502090</v>
      </c>
      <c r="C143" s="1" t="s">
        <v>5</v>
      </c>
      <c r="D143" s="3">
        <v>0.5</v>
      </c>
      <c r="E143" s="3">
        <v>1.7</v>
      </c>
      <c r="F143" s="11">
        <f t="shared" si="34"/>
        <v>474000</v>
      </c>
      <c r="G143" s="12">
        <f t="shared" si="30"/>
        <v>142200</v>
      </c>
      <c r="H143" s="12">
        <f>(D143*327000)+(E143*940000)</f>
        <v>1761500</v>
      </c>
      <c r="I143" s="12">
        <f t="shared" si="32"/>
        <v>1429700</v>
      </c>
    </row>
    <row r="144" spans="1:9" ht="49.5" customHeight="1">
      <c r="A144" s="15" t="s">
        <v>38</v>
      </c>
      <c r="B144" s="32">
        <v>502117</v>
      </c>
      <c r="C144" s="6">
        <v>0</v>
      </c>
      <c r="D144" s="3">
        <v>1.2</v>
      </c>
      <c r="E144" s="4"/>
      <c r="F144" s="11">
        <f>(D144*149000)+(E144*218000)</f>
        <v>178800</v>
      </c>
      <c r="G144" s="12">
        <f t="shared" si="30"/>
        <v>53640</v>
      </c>
      <c r="H144" s="12">
        <f>(D144*581000)+(E144*1504000)</f>
        <v>697200</v>
      </c>
      <c r="I144" s="12">
        <f t="shared" si="32"/>
        <v>572040</v>
      </c>
    </row>
    <row r="145" spans="1:9" ht="49.5" customHeight="1">
      <c r="A145" s="14" t="s">
        <v>35</v>
      </c>
      <c r="B145" s="28">
        <v>502215</v>
      </c>
      <c r="C145" s="6">
        <v>0</v>
      </c>
      <c r="D145" s="3">
        <v>1</v>
      </c>
      <c r="E145" s="3"/>
      <c r="F145" s="11">
        <f>(D145*149000)+(E145*218000)</f>
        <v>149000</v>
      </c>
      <c r="G145" s="12">
        <f t="shared" si="30"/>
        <v>44700</v>
      </c>
      <c r="H145" s="12">
        <f>(D145*581000)+(E145*1504000)</f>
        <v>581000</v>
      </c>
      <c r="I145" s="12">
        <f t="shared" si="32"/>
        <v>476700</v>
      </c>
    </row>
    <row r="146" spans="1:9" ht="49.5" customHeight="1">
      <c r="A146" s="15" t="s">
        <v>42</v>
      </c>
      <c r="B146" s="32">
        <v>602730</v>
      </c>
      <c r="C146" s="1" t="s">
        <v>6</v>
      </c>
      <c r="D146" s="2">
        <v>1</v>
      </c>
      <c r="E146" s="2"/>
      <c r="F146" s="11">
        <f t="shared" si="34"/>
        <v>149000</v>
      </c>
      <c r="G146" s="12">
        <f t="shared" si="30"/>
        <v>44700</v>
      </c>
      <c r="H146" s="12">
        <f>(D146*327000)+(E146*940000)</f>
        <v>327000</v>
      </c>
      <c r="I146" s="12">
        <f t="shared" si="32"/>
        <v>222700</v>
      </c>
    </row>
    <row r="147" spans="1:9" ht="49.5" customHeight="1">
      <c r="A147" s="24" t="s">
        <v>27</v>
      </c>
      <c r="B147" s="32">
        <v>602765</v>
      </c>
      <c r="C147" s="6">
        <v>0</v>
      </c>
      <c r="D147" s="2">
        <v>2.8</v>
      </c>
      <c r="E147" s="2"/>
      <c r="F147" s="11">
        <f>(D147*149000)+(E147*218000)</f>
        <v>417200</v>
      </c>
      <c r="G147" s="12">
        <f t="shared" si="30"/>
        <v>125160</v>
      </c>
      <c r="H147" s="12">
        <f>(D147*581000)+(E147*1504000)</f>
        <v>1626800</v>
      </c>
      <c r="I147" s="12">
        <f t="shared" si="32"/>
        <v>1334760</v>
      </c>
    </row>
    <row r="148" spans="1:9" ht="49.5" customHeight="1">
      <c r="A148" s="24" t="s">
        <v>28</v>
      </c>
      <c r="B148" s="32">
        <v>602770</v>
      </c>
      <c r="C148" s="1" t="s">
        <v>5</v>
      </c>
      <c r="D148" s="22">
        <v>1</v>
      </c>
      <c r="E148" s="22"/>
      <c r="F148" s="11">
        <f t="shared" ref="F148:F165" si="35">(D148*149000)+(E148*235000)</f>
        <v>149000</v>
      </c>
      <c r="G148" s="12">
        <f t="shared" si="30"/>
        <v>44700</v>
      </c>
      <c r="H148" s="12">
        <f>(D148*327000)+(E148*940000)</f>
        <v>327000</v>
      </c>
      <c r="I148" s="12">
        <f t="shared" si="32"/>
        <v>222700</v>
      </c>
    </row>
    <row r="149" spans="1:9" ht="49.5" customHeight="1">
      <c r="A149" s="15" t="s">
        <v>169</v>
      </c>
      <c r="B149" s="32">
        <v>900015</v>
      </c>
      <c r="C149" s="1" t="s">
        <v>5</v>
      </c>
      <c r="D149" s="2">
        <v>0.8</v>
      </c>
      <c r="E149" s="2"/>
      <c r="F149" s="11">
        <f t="shared" si="35"/>
        <v>119200</v>
      </c>
      <c r="G149" s="12">
        <f t="shared" si="30"/>
        <v>35760</v>
      </c>
      <c r="H149" s="12">
        <f>(D149*327000)+(E149*902000)</f>
        <v>261600</v>
      </c>
      <c r="I149" s="12">
        <f t="shared" si="32"/>
        <v>178160</v>
      </c>
    </row>
    <row r="150" spans="1:9" ht="49.5" customHeight="1">
      <c r="A150" s="15" t="s">
        <v>7</v>
      </c>
      <c r="B150" s="32">
        <v>900020</v>
      </c>
      <c r="C150" s="1" t="s">
        <v>6</v>
      </c>
      <c r="D150" s="2">
        <v>0.2</v>
      </c>
      <c r="E150" s="2"/>
      <c r="F150" s="11">
        <f t="shared" si="35"/>
        <v>29800</v>
      </c>
      <c r="G150" s="12">
        <f t="shared" si="30"/>
        <v>8940</v>
      </c>
      <c r="H150" s="12">
        <f t="shared" ref="H150:H165" si="36">(D150*327000)+(E150*902000)</f>
        <v>65400</v>
      </c>
      <c r="I150" s="12">
        <f t="shared" si="32"/>
        <v>44540</v>
      </c>
    </row>
    <row r="151" spans="1:9" ht="49.5" customHeight="1">
      <c r="A151" s="15" t="s">
        <v>8</v>
      </c>
      <c r="B151" s="32">
        <v>900025</v>
      </c>
      <c r="C151" s="1" t="s">
        <v>6</v>
      </c>
      <c r="D151" s="2">
        <v>0.5</v>
      </c>
      <c r="E151" s="2"/>
      <c r="F151" s="11">
        <f t="shared" si="35"/>
        <v>74500</v>
      </c>
      <c r="G151" s="12">
        <f t="shared" si="30"/>
        <v>22350</v>
      </c>
      <c r="H151" s="12">
        <f t="shared" si="36"/>
        <v>163500</v>
      </c>
      <c r="I151" s="12">
        <f t="shared" si="32"/>
        <v>111350</v>
      </c>
    </row>
    <row r="152" spans="1:9" ht="49.5" customHeight="1">
      <c r="A152" s="15" t="s">
        <v>9</v>
      </c>
      <c r="B152" s="32">
        <v>900030</v>
      </c>
      <c r="C152" s="1" t="s">
        <v>6</v>
      </c>
      <c r="D152" s="2">
        <v>0.2</v>
      </c>
      <c r="E152" s="2"/>
      <c r="F152" s="11">
        <f t="shared" si="35"/>
        <v>29800</v>
      </c>
      <c r="G152" s="12">
        <f t="shared" si="30"/>
        <v>8940</v>
      </c>
      <c r="H152" s="12">
        <f t="shared" si="36"/>
        <v>65400</v>
      </c>
      <c r="I152" s="12">
        <f t="shared" si="32"/>
        <v>44540</v>
      </c>
    </row>
    <row r="153" spans="1:9" ht="49.5" customHeight="1">
      <c r="A153" s="15" t="s">
        <v>10</v>
      </c>
      <c r="B153" s="32">
        <v>900035</v>
      </c>
      <c r="C153" s="1" t="s">
        <v>6</v>
      </c>
      <c r="D153" s="2">
        <v>0.2</v>
      </c>
      <c r="E153" s="2"/>
      <c r="F153" s="11">
        <f t="shared" si="35"/>
        <v>29800</v>
      </c>
      <c r="G153" s="12">
        <f t="shared" si="30"/>
        <v>8940</v>
      </c>
      <c r="H153" s="12">
        <f t="shared" si="36"/>
        <v>65400</v>
      </c>
      <c r="I153" s="12">
        <f t="shared" si="32"/>
        <v>44540</v>
      </c>
    </row>
    <row r="154" spans="1:9" ht="49.5" customHeight="1">
      <c r="A154" s="24" t="s">
        <v>29</v>
      </c>
      <c r="B154" s="32">
        <v>900200</v>
      </c>
      <c r="C154" s="1" t="s">
        <v>5</v>
      </c>
      <c r="D154" s="2">
        <v>4.4000000000000004</v>
      </c>
      <c r="E154" s="2"/>
      <c r="F154" s="11">
        <f t="shared" si="35"/>
        <v>655600</v>
      </c>
      <c r="G154" s="12">
        <f t="shared" si="30"/>
        <v>196680</v>
      </c>
      <c r="H154" s="12">
        <f t="shared" si="36"/>
        <v>1438800</v>
      </c>
      <c r="I154" s="12">
        <f t="shared" si="32"/>
        <v>979880</v>
      </c>
    </row>
    <row r="155" spans="1:9" ht="49.5" customHeight="1">
      <c r="A155" s="18" t="s">
        <v>109</v>
      </c>
      <c r="B155" s="32">
        <v>900710</v>
      </c>
      <c r="C155" s="1" t="s">
        <v>5</v>
      </c>
      <c r="D155" s="2">
        <v>0.3</v>
      </c>
      <c r="E155" s="2">
        <v>0.7</v>
      </c>
      <c r="F155" s="11">
        <f t="shared" si="35"/>
        <v>209200</v>
      </c>
      <c r="G155" s="12">
        <f t="shared" si="30"/>
        <v>62760</v>
      </c>
      <c r="H155" s="12">
        <f t="shared" si="36"/>
        <v>729500</v>
      </c>
      <c r="I155" s="12">
        <f t="shared" si="32"/>
        <v>583060</v>
      </c>
    </row>
    <row r="156" spans="1:9" ht="49.5" customHeight="1">
      <c r="A156" s="15" t="s">
        <v>21</v>
      </c>
      <c r="B156" s="32">
        <v>900785</v>
      </c>
      <c r="C156" s="1" t="s">
        <v>5</v>
      </c>
      <c r="D156" s="2">
        <v>5.5</v>
      </c>
      <c r="E156" s="2">
        <v>2.5</v>
      </c>
      <c r="F156" s="11">
        <f t="shared" si="35"/>
        <v>1407000</v>
      </c>
      <c r="G156" s="12">
        <f t="shared" si="30"/>
        <v>422100</v>
      </c>
      <c r="H156" s="12">
        <f t="shared" si="36"/>
        <v>4053500</v>
      </c>
      <c r="I156" s="12">
        <f t="shared" si="32"/>
        <v>3068600</v>
      </c>
    </row>
    <row r="157" spans="1:9" ht="49.5" customHeight="1">
      <c r="A157" s="24" t="s">
        <v>119</v>
      </c>
      <c r="B157" s="32">
        <v>900985</v>
      </c>
      <c r="C157" s="1" t="s">
        <v>5</v>
      </c>
      <c r="D157" s="2">
        <v>1</v>
      </c>
      <c r="E157" s="2">
        <v>0.5</v>
      </c>
      <c r="F157" s="11">
        <f t="shared" si="35"/>
        <v>266500</v>
      </c>
      <c r="G157" s="12">
        <f t="shared" si="30"/>
        <v>79950</v>
      </c>
      <c r="H157" s="12">
        <f t="shared" si="36"/>
        <v>778000</v>
      </c>
      <c r="I157" s="12">
        <f t="shared" si="32"/>
        <v>591450</v>
      </c>
    </row>
    <row r="158" spans="1:9" ht="49.5" customHeight="1">
      <c r="A158" s="24" t="s">
        <v>120</v>
      </c>
      <c r="B158" s="32">
        <v>900990</v>
      </c>
      <c r="C158" s="1" t="s">
        <v>5</v>
      </c>
      <c r="D158" s="2">
        <v>2</v>
      </c>
      <c r="E158" s="2">
        <v>1</v>
      </c>
      <c r="F158" s="11">
        <f t="shared" si="35"/>
        <v>533000</v>
      </c>
      <c r="G158" s="12">
        <f t="shared" si="30"/>
        <v>159900</v>
      </c>
      <c r="H158" s="12">
        <f t="shared" si="36"/>
        <v>1556000</v>
      </c>
      <c r="I158" s="12">
        <f t="shared" si="32"/>
        <v>1182900</v>
      </c>
    </row>
    <row r="159" spans="1:9" ht="49.5" customHeight="1">
      <c r="A159" s="24" t="s">
        <v>121</v>
      </c>
      <c r="B159" s="32">
        <v>901010</v>
      </c>
      <c r="C159" s="1" t="s">
        <v>5</v>
      </c>
      <c r="D159" s="2">
        <v>4</v>
      </c>
      <c r="E159" s="2">
        <v>1.5</v>
      </c>
      <c r="F159" s="11">
        <f t="shared" si="35"/>
        <v>948500</v>
      </c>
      <c r="G159" s="12">
        <f t="shared" si="30"/>
        <v>284550</v>
      </c>
      <c r="H159" s="12">
        <f t="shared" si="36"/>
        <v>2661000</v>
      </c>
      <c r="I159" s="12">
        <f t="shared" si="32"/>
        <v>1997050</v>
      </c>
    </row>
    <row r="160" spans="1:9" ht="49.5" customHeight="1">
      <c r="A160" s="24" t="s">
        <v>118</v>
      </c>
      <c r="B160" s="32">
        <v>901220</v>
      </c>
      <c r="C160" s="1" t="s">
        <v>5</v>
      </c>
      <c r="D160" s="2">
        <v>4</v>
      </c>
      <c r="E160" s="2">
        <v>4.5</v>
      </c>
      <c r="F160" s="11">
        <f t="shared" si="35"/>
        <v>1653500</v>
      </c>
      <c r="G160" s="12">
        <f t="shared" si="30"/>
        <v>496050</v>
      </c>
      <c r="H160" s="12">
        <f t="shared" si="36"/>
        <v>5367000</v>
      </c>
      <c r="I160" s="12">
        <f t="shared" si="32"/>
        <v>4209550</v>
      </c>
    </row>
    <row r="161" spans="1:9" ht="49.5" customHeight="1">
      <c r="A161" s="15" t="s">
        <v>108</v>
      </c>
      <c r="B161" s="32">
        <v>901255</v>
      </c>
      <c r="C161" s="1" t="s">
        <v>5</v>
      </c>
      <c r="D161" s="2">
        <v>8.5</v>
      </c>
      <c r="E161" s="2">
        <v>4</v>
      </c>
      <c r="F161" s="11">
        <f t="shared" si="35"/>
        <v>2206500</v>
      </c>
      <c r="G161" s="12">
        <f t="shared" si="30"/>
        <v>661950</v>
      </c>
      <c r="H161" s="12">
        <f t="shared" si="36"/>
        <v>6387500</v>
      </c>
      <c r="I161" s="12">
        <f t="shared" si="32"/>
        <v>4842950</v>
      </c>
    </row>
    <row r="162" spans="1:9" ht="57" customHeight="1">
      <c r="A162" s="15" t="s">
        <v>170</v>
      </c>
      <c r="B162" s="32">
        <v>901260</v>
      </c>
      <c r="C162" s="1" t="s">
        <v>5</v>
      </c>
      <c r="D162" s="2">
        <v>12</v>
      </c>
      <c r="E162" s="2">
        <v>5.5</v>
      </c>
      <c r="F162" s="11">
        <f t="shared" si="35"/>
        <v>3080500</v>
      </c>
      <c r="G162" s="12">
        <f t="shared" si="30"/>
        <v>924150</v>
      </c>
      <c r="H162" s="12">
        <f t="shared" si="36"/>
        <v>8885000</v>
      </c>
      <c r="I162" s="12">
        <f t="shared" si="32"/>
        <v>6728650</v>
      </c>
    </row>
    <row r="163" spans="1:9" ht="49.5" customHeight="1">
      <c r="A163" s="15" t="s">
        <v>171</v>
      </c>
      <c r="B163" s="32">
        <v>901265</v>
      </c>
      <c r="C163" s="1" t="s">
        <v>5</v>
      </c>
      <c r="D163" s="2">
        <v>15.5</v>
      </c>
      <c r="E163" s="2">
        <v>7</v>
      </c>
      <c r="F163" s="11">
        <f t="shared" si="35"/>
        <v>3954500</v>
      </c>
      <c r="G163" s="12">
        <f t="shared" ref="G163:G165" si="37">F163*30%</f>
        <v>1186350</v>
      </c>
      <c r="H163" s="12">
        <f t="shared" si="36"/>
        <v>11382500</v>
      </c>
      <c r="I163" s="12">
        <f t="shared" ref="I163:I165" si="38">H163-(F163*70%)</f>
        <v>8614350</v>
      </c>
    </row>
    <row r="164" spans="1:9" ht="49.5" customHeight="1">
      <c r="A164" s="18" t="s">
        <v>177</v>
      </c>
      <c r="B164" s="32">
        <v>900800</v>
      </c>
      <c r="C164" s="1" t="s">
        <v>5</v>
      </c>
      <c r="D164" s="2">
        <v>3.8</v>
      </c>
      <c r="E164" s="2">
        <v>1.9</v>
      </c>
      <c r="F164" s="11">
        <f t="shared" si="35"/>
        <v>1012700</v>
      </c>
      <c r="G164" s="12">
        <f t="shared" si="37"/>
        <v>303810</v>
      </c>
      <c r="H164" s="12">
        <f t="shared" si="36"/>
        <v>2956400</v>
      </c>
      <c r="I164" s="12">
        <f t="shared" si="38"/>
        <v>2247510</v>
      </c>
    </row>
    <row r="165" spans="1:9" ht="49.5" customHeight="1">
      <c r="A165" s="15" t="s">
        <v>172</v>
      </c>
      <c r="B165" s="32">
        <v>901270</v>
      </c>
      <c r="C165" s="1" t="s">
        <v>5</v>
      </c>
      <c r="D165" s="2">
        <v>17.5</v>
      </c>
      <c r="E165" s="2">
        <v>8</v>
      </c>
      <c r="F165" s="11">
        <f t="shared" si="35"/>
        <v>4487500</v>
      </c>
      <c r="G165" s="12">
        <f t="shared" si="37"/>
        <v>1346250</v>
      </c>
      <c r="H165" s="12">
        <f t="shared" si="36"/>
        <v>12938500</v>
      </c>
      <c r="I165" s="12">
        <f t="shared" si="38"/>
        <v>9797250</v>
      </c>
    </row>
  </sheetData>
  <sortState ref="A2:I184">
    <sortCondition ref="B2:B184"/>
  </sortState>
  <printOptions horizontalCentered="1"/>
  <pageMargins left="0" right="0" top="0" bottom="0" header="0" footer="0"/>
  <pageSetup paperSize="9" scale="44" orientation="landscape" verticalDpi="200" r:id="rId1"/>
  <rowBreaks count="4" manualBreakCount="4">
    <brk id="36" max="16383" man="1"/>
    <brk id="59" max="16383" man="1"/>
    <brk id="92" max="16383" man="1"/>
    <brk id="129" max="16383" man="1"/>
  </rowBreaks>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اعمال شایع</vt: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سارا همایون نژاد</dc:creator>
  <cp:lastModifiedBy>6384</cp:lastModifiedBy>
  <cp:lastPrinted>2022-06-22T05:47:56Z</cp:lastPrinted>
  <dcterms:created xsi:type="dcterms:W3CDTF">2021-04-17T08:50:48Z</dcterms:created>
  <dcterms:modified xsi:type="dcterms:W3CDTF">2022-06-22T05:48:08Z</dcterms:modified>
</cp:coreProperties>
</file>